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8" windowWidth="11388" windowHeight="9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<sst xmlns="http://schemas.openxmlformats.org/spreadsheetml/2006/main" count="141" uniqueCount="88">
  <si>
    <t>Км</t>
  </si>
  <si>
    <t>Кив</t>
  </si>
  <si>
    <t>Кв</t>
  </si>
  <si>
    <t>Кпп</t>
  </si>
  <si>
    <t>С1 лв.</t>
  </si>
  <si>
    <t>Ки</t>
  </si>
  <si>
    <r>
      <t xml:space="preserve">общи ч. </t>
    </r>
    <r>
      <rPr>
        <sz val="10"/>
        <rFont val="Arial"/>
        <family val="2"/>
      </rPr>
      <t>%</t>
    </r>
    <r>
      <rPr>
        <b/>
        <sz val="10"/>
        <rFont val="Arial"/>
        <family val="2"/>
      </rPr>
      <t xml:space="preserve"> </t>
    </r>
  </si>
  <si>
    <t>Ц</t>
  </si>
  <si>
    <t>Квартира</t>
  </si>
  <si>
    <t>1 ЕТАЖ</t>
  </si>
  <si>
    <t>2 ЕТАЖ</t>
  </si>
  <si>
    <t>3 ЕТАЖ</t>
  </si>
  <si>
    <t>4 ЕТАЖ</t>
  </si>
  <si>
    <t>СТУДИЯ №3</t>
  </si>
  <si>
    <t>СТУДИЯ №4</t>
  </si>
  <si>
    <t>СТУДИЯ №7</t>
  </si>
  <si>
    <t>СТУДИЯ №15</t>
  </si>
  <si>
    <t>жилая м2</t>
  </si>
  <si>
    <t>общая площадь</t>
  </si>
  <si>
    <t>общ. частей</t>
  </si>
  <si>
    <t>етаж</t>
  </si>
  <si>
    <t>цена €</t>
  </si>
  <si>
    <t>Жилой дом в Поморие для круглогодичного проживания</t>
  </si>
  <si>
    <t>ГАРАЖ №1</t>
  </si>
  <si>
    <t>ГАРАЖ №2</t>
  </si>
  <si>
    <t>ГАРАЖ №3</t>
  </si>
  <si>
    <t>ГАРАЖ №4</t>
  </si>
  <si>
    <t>ГАРАЖ №5</t>
  </si>
  <si>
    <t>ГАРАЖ №6</t>
  </si>
  <si>
    <t>МАГАЗИН №1</t>
  </si>
  <si>
    <t>МАГАЗИН №2</t>
  </si>
  <si>
    <t>МАГАЗИН №3</t>
  </si>
  <si>
    <t>МАГАЗИН №4</t>
  </si>
  <si>
    <t>СТУДИЯ №46</t>
  </si>
  <si>
    <t>СТУДИЯ №49</t>
  </si>
  <si>
    <t>подарок балкон</t>
  </si>
  <si>
    <t>СТУДИЯ №5</t>
  </si>
  <si>
    <t>СТУДИЯ №6</t>
  </si>
  <si>
    <t>СТУДИЯ №9</t>
  </si>
  <si>
    <t>СТУДИЯ №13</t>
  </si>
  <si>
    <t>СТУДИЯ №14</t>
  </si>
  <si>
    <t>КВАРТИРА №10 (2 спальни)</t>
  </si>
  <si>
    <t>КВАРТИРА №1</t>
  </si>
  <si>
    <t>КВАРТИРА №2</t>
  </si>
  <si>
    <t>КВАРТИРА №8</t>
  </si>
  <si>
    <t>КВАРТИРА №11</t>
  </si>
  <si>
    <t>КВАРТИРА №12</t>
  </si>
  <si>
    <t>СТУДИЯ №16</t>
  </si>
  <si>
    <t>СТУДИЯ №17</t>
  </si>
  <si>
    <t>КВАРТИРА №18</t>
  </si>
  <si>
    <t>СТУДИЯ №19</t>
  </si>
  <si>
    <t>КВАРТИРА №20 (2 спальни)</t>
  </si>
  <si>
    <t>5 ЕТАЖ</t>
  </si>
  <si>
    <t>6 ЕТАЖ</t>
  </si>
  <si>
    <t>КВАРТИРА №21</t>
  </si>
  <si>
    <t>КВАРТИРА №22</t>
  </si>
  <si>
    <t>СТУДИЯ №23</t>
  </si>
  <si>
    <t>СТУДИЯ №24</t>
  </si>
  <si>
    <t>СТУДИЯ №26</t>
  </si>
  <si>
    <t>СТУДИЯ №27</t>
  </si>
  <si>
    <t>КВАРТИРА №28</t>
  </si>
  <si>
    <t>СТУДИЯ №29</t>
  </si>
  <si>
    <t>КВАРТИРА №30 (2 спальни)</t>
  </si>
  <si>
    <t>КВАРТИРА №31</t>
  </si>
  <si>
    <t>КВАРТИРА №32</t>
  </si>
  <si>
    <t>СТУДИЯ №33</t>
  </si>
  <si>
    <t>СТУДИЯ №34</t>
  </si>
  <si>
    <t>СТУДИЯ №37</t>
  </si>
  <si>
    <t>КВАРТИРА №38</t>
  </si>
  <si>
    <t>СТУДИЯ №39</t>
  </si>
  <si>
    <t>КВАРТИРА №40 (2 спальни)</t>
  </si>
  <si>
    <t>КВАРТИРА №41</t>
  </si>
  <si>
    <t>КВАРТИРА №42</t>
  </si>
  <si>
    <t>КВАРТИРА №43</t>
  </si>
  <si>
    <t>КВАРТИРА №44</t>
  </si>
  <si>
    <t>КВАРТИРА №45 (2 спальни)</t>
  </si>
  <si>
    <t>Без плата для обслуживания</t>
  </si>
  <si>
    <t>http://www.dom-bulgaria.ru</t>
  </si>
  <si>
    <t>ПРОДАН</t>
  </si>
  <si>
    <t>меблирован</t>
  </si>
  <si>
    <t>КВАРТИРА №25</t>
  </si>
  <si>
    <t>люкс мебель</t>
  </si>
  <si>
    <t>КВАРТИРА №35</t>
  </si>
  <si>
    <t>ГАРАЖ №47</t>
  </si>
  <si>
    <t>ГАРАЖ №48</t>
  </si>
  <si>
    <t>без отделки</t>
  </si>
  <si>
    <t>меблирована</t>
  </si>
  <si>
    <t>СТУДИЯ №36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</si>
</sst>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0.0000"/>
    <numFmt numFmtId="182" formatCode="0.0"/>
  </numFmts>
  <fonts count="2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9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80" fontId="19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19" fillId="0" borderId="11" xfId="0" applyFont="1" applyBorder="1" applyAlignment="1">
      <alignment/>
    </xf>
    <xf numFmtId="2" fontId="19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178" fontId="19" fillId="0" borderId="11" xfId="44" applyFont="1" applyBorder="1" applyAlignment="1">
      <alignment horizontal="center"/>
    </xf>
    <xf numFmtId="0" fontId="19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2" fontId="19" fillId="2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9" fillId="24" borderId="10" xfId="0" applyNumberFormat="1" applyFont="1" applyFill="1" applyBorder="1" applyAlignment="1">
      <alignment/>
    </xf>
    <xf numFmtId="2" fontId="19" fillId="22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0" fillId="0" borderId="18" xfId="0" applyFont="1" applyBorder="1" applyAlignment="1">
      <alignment/>
    </xf>
    <xf numFmtId="2" fontId="19" fillId="22" borderId="19" xfId="0" applyNumberFormat="1" applyFont="1" applyFill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0" fontId="19" fillId="25" borderId="10" xfId="0" applyFont="1" applyFill="1" applyBorder="1" applyAlignment="1">
      <alignment/>
    </xf>
    <xf numFmtId="0" fontId="19" fillId="25" borderId="13" xfId="0" applyFont="1" applyFill="1" applyBorder="1" applyAlignment="1">
      <alignment/>
    </xf>
    <xf numFmtId="2" fontId="19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2" fontId="19" fillId="26" borderId="10" xfId="0" applyNumberFormat="1" applyFont="1" applyFill="1" applyBorder="1" applyAlignment="1">
      <alignment horizontal="right"/>
    </xf>
    <xf numFmtId="2" fontId="19" fillId="26" borderId="19" xfId="0" applyNumberFormat="1" applyFont="1" applyFill="1" applyBorder="1" applyAlignment="1">
      <alignment horizontal="right"/>
    </xf>
    <xf numFmtId="0" fontId="21" fillId="0" borderId="0" xfId="52" applyAlignment="1" applyProtection="1">
      <alignment/>
      <protection/>
    </xf>
    <xf numFmtId="2" fontId="19" fillId="4" borderId="19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2" fontId="19" fillId="27" borderId="19" xfId="0" applyNumberFormat="1" applyFont="1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28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3" fillId="13" borderId="10" xfId="3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bulgari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PageLayoutView="0" workbookViewId="0" topLeftCell="A32">
      <selection activeCell="O48" sqref="O48"/>
    </sheetView>
  </sheetViews>
  <sheetFormatPr defaultColWidth="9.140625" defaultRowHeight="12.75"/>
  <cols>
    <col min="1" max="1" width="26.421875" style="0" customWidth="1"/>
    <col min="2" max="2" width="5.421875" style="0" customWidth="1"/>
    <col min="3" max="3" width="10.28125" style="0" customWidth="1"/>
    <col min="4" max="4" width="4.8515625" style="0" hidden="1" customWidth="1"/>
    <col min="5" max="6" width="6.57421875" style="0" hidden="1" customWidth="1"/>
    <col min="7" max="7" width="5.140625" style="0" hidden="1" customWidth="1"/>
    <col min="8" max="8" width="6.140625" style="0" hidden="1" customWidth="1"/>
    <col min="9" max="9" width="5.00390625" style="0" hidden="1" customWidth="1"/>
    <col min="10" max="10" width="10.57421875" style="0" hidden="1" customWidth="1"/>
    <col min="11" max="11" width="11.140625" style="0" hidden="1" customWidth="1"/>
    <col min="12" max="12" width="12.8515625" style="0" customWidth="1"/>
    <col min="13" max="13" width="16.421875" style="0" customWidth="1"/>
    <col min="14" max="14" width="15.8515625" style="0" customWidth="1"/>
  </cols>
  <sheetData>
    <row r="1" spans="1:14" ht="12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>
      <c r="A2" s="2" t="s">
        <v>22</v>
      </c>
      <c r="B2" s="2"/>
      <c r="N2" s="3"/>
    </row>
    <row r="3" ht="12" thickBot="1"/>
    <row r="4" spans="1:15" ht="12" thickBot="1">
      <c r="A4" s="20" t="s">
        <v>8</v>
      </c>
      <c r="B4" s="20" t="s">
        <v>20</v>
      </c>
      <c r="C4" s="23" t="s">
        <v>17</v>
      </c>
      <c r="D4" s="23" t="s">
        <v>7</v>
      </c>
      <c r="E4" s="23" t="s">
        <v>5</v>
      </c>
      <c r="F4" s="23" t="s">
        <v>2</v>
      </c>
      <c r="G4" s="23" t="s">
        <v>0</v>
      </c>
      <c r="H4" s="24" t="s">
        <v>1</v>
      </c>
      <c r="I4" s="23" t="s">
        <v>3</v>
      </c>
      <c r="J4" s="23" t="s">
        <v>4</v>
      </c>
      <c r="K4" s="23" t="s">
        <v>6</v>
      </c>
      <c r="L4" s="20" t="s">
        <v>19</v>
      </c>
      <c r="M4" s="38" t="s">
        <v>35</v>
      </c>
      <c r="N4" s="25" t="s">
        <v>18</v>
      </c>
      <c r="O4" s="37" t="s">
        <v>21</v>
      </c>
    </row>
    <row r="5" spans="1:15" ht="12">
      <c r="A5" s="43" t="s">
        <v>9</v>
      </c>
      <c r="B5" s="26"/>
      <c r="C5" s="27"/>
      <c r="D5" s="27"/>
      <c r="E5" s="26"/>
      <c r="F5" s="26"/>
      <c r="G5" s="26"/>
      <c r="H5" s="26"/>
      <c r="I5" s="26"/>
      <c r="J5" s="26"/>
      <c r="K5" s="26"/>
      <c r="L5" s="26"/>
      <c r="M5" s="39"/>
      <c r="N5" s="28"/>
      <c r="O5" s="36"/>
    </row>
    <row r="6" spans="1:16" ht="12">
      <c r="A6" s="5" t="s">
        <v>23</v>
      </c>
      <c r="B6" s="5">
        <v>1</v>
      </c>
      <c r="C6" s="29">
        <v>16.82</v>
      </c>
      <c r="D6" s="30">
        <v>500</v>
      </c>
      <c r="E6" s="30">
        <v>1.03</v>
      </c>
      <c r="F6" s="30">
        <v>0.94</v>
      </c>
      <c r="G6" s="30"/>
      <c r="H6" s="30">
        <v>1.01</v>
      </c>
      <c r="I6" s="30"/>
      <c r="J6" s="4">
        <f>C6*D6*E6*F6*H6</f>
        <v>8223.987620000002</v>
      </c>
      <c r="K6" s="31">
        <f>J6/$J$51*100</f>
        <v>62.15230278157776</v>
      </c>
      <c r="L6" s="32">
        <v>2.69</v>
      </c>
      <c r="M6" s="40"/>
      <c r="N6" s="50">
        <f>C6+L6</f>
        <v>19.51</v>
      </c>
      <c r="O6" s="53">
        <f aca="true" t="shared" si="0" ref="O6:O11">N6*670</f>
        <v>13071.7</v>
      </c>
      <c r="P6" s="2" t="s">
        <v>78</v>
      </c>
    </row>
    <row r="7" spans="1:16" ht="12">
      <c r="A7" s="5" t="s">
        <v>24</v>
      </c>
      <c r="B7" s="5">
        <v>1</v>
      </c>
      <c r="C7" s="29">
        <v>20.27</v>
      </c>
      <c r="D7" s="30">
        <v>500</v>
      </c>
      <c r="E7" s="30">
        <v>1.02</v>
      </c>
      <c r="F7" s="30">
        <v>0.94</v>
      </c>
      <c r="G7" s="30"/>
      <c r="H7" s="30">
        <v>1.01</v>
      </c>
      <c r="I7" s="30"/>
      <c r="J7" s="4">
        <f>C7*D7*E7*F7*H7</f>
        <v>9814.61238</v>
      </c>
      <c r="K7" s="31">
        <f>J7/$J$51*100</f>
        <v>74.17335585988897</v>
      </c>
      <c r="L7" s="32">
        <v>3.24</v>
      </c>
      <c r="M7" s="40"/>
      <c r="N7" s="50">
        <f aca="true" t="shared" si="1" ref="N7:N19">C7+L7</f>
        <v>23.509999999999998</v>
      </c>
      <c r="O7" s="53">
        <f t="shared" si="0"/>
        <v>15751.699999999999</v>
      </c>
      <c r="P7" s="2" t="s">
        <v>78</v>
      </c>
    </row>
    <row r="8" spans="1:16" ht="12">
      <c r="A8" s="5" t="s">
        <v>25</v>
      </c>
      <c r="B8" s="5">
        <v>1</v>
      </c>
      <c r="C8" s="29">
        <v>22.14</v>
      </c>
      <c r="D8" s="30"/>
      <c r="E8" s="30"/>
      <c r="F8" s="30"/>
      <c r="G8" s="30"/>
      <c r="H8" s="30"/>
      <c r="I8" s="30"/>
      <c r="J8" s="4"/>
      <c r="K8" s="31"/>
      <c r="L8" s="32">
        <v>3.54</v>
      </c>
      <c r="M8" s="40"/>
      <c r="N8" s="50">
        <f t="shared" si="1"/>
        <v>25.68</v>
      </c>
      <c r="O8" s="53">
        <f t="shared" si="0"/>
        <v>17205.6</v>
      </c>
      <c r="P8" s="2" t="s">
        <v>78</v>
      </c>
    </row>
    <row r="9" spans="1:16" ht="12">
      <c r="A9" s="5" t="s">
        <v>26</v>
      </c>
      <c r="B9" s="5">
        <v>1</v>
      </c>
      <c r="C9" s="29">
        <v>20.46</v>
      </c>
      <c r="D9" s="30"/>
      <c r="E9" s="30"/>
      <c r="F9" s="30"/>
      <c r="G9" s="30"/>
      <c r="H9" s="30"/>
      <c r="I9" s="30"/>
      <c r="J9" s="4"/>
      <c r="K9" s="31"/>
      <c r="L9" s="32">
        <v>3.27</v>
      </c>
      <c r="M9" s="40"/>
      <c r="N9" s="50">
        <f t="shared" si="1"/>
        <v>23.73</v>
      </c>
      <c r="O9" s="53">
        <f t="shared" si="0"/>
        <v>15899.1</v>
      </c>
      <c r="P9" s="2" t="s">
        <v>78</v>
      </c>
    </row>
    <row r="10" spans="1:16" ht="12">
      <c r="A10" s="5" t="s">
        <v>27</v>
      </c>
      <c r="B10" s="5">
        <v>1</v>
      </c>
      <c r="C10" s="29">
        <v>20.46</v>
      </c>
      <c r="D10" s="30"/>
      <c r="E10" s="30"/>
      <c r="F10" s="30"/>
      <c r="G10" s="30"/>
      <c r="H10" s="30"/>
      <c r="I10" s="30"/>
      <c r="J10" s="4"/>
      <c r="K10" s="31"/>
      <c r="L10" s="32">
        <v>3.27</v>
      </c>
      <c r="M10" s="40"/>
      <c r="N10" s="50">
        <f t="shared" si="1"/>
        <v>23.73</v>
      </c>
      <c r="O10" s="53">
        <f t="shared" si="0"/>
        <v>15899.1</v>
      </c>
      <c r="P10" s="2"/>
    </row>
    <row r="11" spans="1:16" ht="12">
      <c r="A11" s="5" t="s">
        <v>28</v>
      </c>
      <c r="B11" s="5">
        <v>1</v>
      </c>
      <c r="C11" s="29">
        <v>20.18</v>
      </c>
      <c r="D11" s="30"/>
      <c r="E11" s="30"/>
      <c r="F11" s="30"/>
      <c r="G11" s="30"/>
      <c r="H11" s="30"/>
      <c r="I11" s="30"/>
      <c r="J11" s="4"/>
      <c r="K11" s="31"/>
      <c r="L11" s="32">
        <v>3.23</v>
      </c>
      <c r="M11" s="40"/>
      <c r="N11" s="50">
        <f t="shared" si="1"/>
        <v>23.41</v>
      </c>
      <c r="O11" s="53">
        <f t="shared" si="0"/>
        <v>15684.7</v>
      </c>
      <c r="P11" s="2"/>
    </row>
    <row r="12" spans="1:16" ht="12">
      <c r="A12" s="5" t="s">
        <v>29</v>
      </c>
      <c r="B12" s="5">
        <v>1</v>
      </c>
      <c r="C12" s="29">
        <v>62.06</v>
      </c>
      <c r="D12" s="30">
        <v>500</v>
      </c>
      <c r="E12" s="30">
        <v>0.96</v>
      </c>
      <c r="F12" s="30">
        <v>0.94</v>
      </c>
      <c r="G12" s="30"/>
      <c r="H12" s="30">
        <v>1.01</v>
      </c>
      <c r="I12" s="30"/>
      <c r="J12" s="4">
        <f>C12*D12*E12*F12*H12</f>
        <v>28281.486719999997</v>
      </c>
      <c r="K12" s="31">
        <f>J12/$J$51*100</f>
        <v>213.73567263889072</v>
      </c>
      <c r="L12" s="32">
        <v>9.55</v>
      </c>
      <c r="M12" s="40"/>
      <c r="N12" s="50">
        <f t="shared" si="1"/>
        <v>71.61</v>
      </c>
      <c r="O12" s="53">
        <f>N12*1100</f>
        <v>78771</v>
      </c>
      <c r="P12" s="2"/>
    </row>
    <row r="13" spans="1:16" ht="12">
      <c r="A13" s="5" t="s">
        <v>30</v>
      </c>
      <c r="B13" s="5">
        <v>1</v>
      </c>
      <c r="C13" s="29">
        <v>116.62</v>
      </c>
      <c r="D13" s="30"/>
      <c r="E13" s="30"/>
      <c r="F13" s="30"/>
      <c r="G13" s="30"/>
      <c r="H13" s="30"/>
      <c r="I13" s="30"/>
      <c r="J13" s="4"/>
      <c r="K13" s="31"/>
      <c r="L13" s="32">
        <v>17.94</v>
      </c>
      <c r="M13" s="40"/>
      <c r="N13" s="50">
        <f t="shared" si="1"/>
        <v>134.56</v>
      </c>
      <c r="O13" s="53">
        <f>N13*1100</f>
        <v>148016</v>
      </c>
      <c r="P13" s="2" t="s">
        <v>78</v>
      </c>
    </row>
    <row r="14" spans="1:16" ht="12">
      <c r="A14" s="5" t="s">
        <v>31</v>
      </c>
      <c r="B14" s="5">
        <v>1</v>
      </c>
      <c r="C14" s="29">
        <v>34.54</v>
      </c>
      <c r="D14" s="30"/>
      <c r="E14" s="30"/>
      <c r="F14" s="30"/>
      <c r="G14" s="30"/>
      <c r="H14" s="30"/>
      <c r="I14" s="30"/>
      <c r="J14" s="4"/>
      <c r="K14" s="31"/>
      <c r="L14" s="32">
        <v>5.31</v>
      </c>
      <c r="M14" s="40"/>
      <c r="N14" s="50">
        <f t="shared" si="1"/>
        <v>39.85</v>
      </c>
      <c r="O14" s="53">
        <f>N14*1100</f>
        <v>43835</v>
      </c>
      <c r="P14" s="2" t="s">
        <v>78</v>
      </c>
    </row>
    <row r="15" spans="1:16" ht="12">
      <c r="A15" s="5" t="s">
        <v>32</v>
      </c>
      <c r="B15" s="5">
        <v>1</v>
      </c>
      <c r="C15" s="29">
        <v>53.9</v>
      </c>
      <c r="D15" s="30"/>
      <c r="E15" s="30"/>
      <c r="F15" s="30"/>
      <c r="G15" s="30"/>
      <c r="H15" s="30"/>
      <c r="I15" s="30"/>
      <c r="J15" s="4"/>
      <c r="K15" s="31"/>
      <c r="L15" s="32">
        <v>8.29</v>
      </c>
      <c r="M15" s="40"/>
      <c r="N15" s="50">
        <f t="shared" si="1"/>
        <v>62.19</v>
      </c>
      <c r="O15" s="53">
        <f>N15*1100</f>
        <v>68409</v>
      </c>
      <c r="P15" s="2"/>
    </row>
    <row r="16" spans="1:16" ht="12">
      <c r="A16" s="5" t="s">
        <v>33</v>
      </c>
      <c r="B16" s="5">
        <v>1</v>
      </c>
      <c r="C16" s="29">
        <v>54.98</v>
      </c>
      <c r="D16" s="30"/>
      <c r="E16" s="30"/>
      <c r="F16" s="30"/>
      <c r="G16" s="30"/>
      <c r="H16" s="30"/>
      <c r="I16" s="30"/>
      <c r="J16" s="4"/>
      <c r="K16" s="31"/>
      <c r="L16" s="32">
        <v>8.67</v>
      </c>
      <c r="M16" s="40"/>
      <c r="N16" s="50">
        <f t="shared" si="1"/>
        <v>63.65</v>
      </c>
      <c r="O16" s="53">
        <f>N16*550</f>
        <v>35007.5</v>
      </c>
      <c r="P16" s="2" t="s">
        <v>78</v>
      </c>
    </row>
    <row r="17" spans="1:16" ht="12">
      <c r="A17" s="5" t="s">
        <v>83</v>
      </c>
      <c r="B17" s="5">
        <v>1</v>
      </c>
      <c r="C17" s="29">
        <v>27</v>
      </c>
      <c r="D17" s="30"/>
      <c r="E17" s="30"/>
      <c r="F17" s="30"/>
      <c r="G17" s="30"/>
      <c r="H17" s="30"/>
      <c r="I17" s="30"/>
      <c r="J17" s="4"/>
      <c r="K17" s="31"/>
      <c r="L17" s="32">
        <v>4.26</v>
      </c>
      <c r="M17" s="40"/>
      <c r="N17" s="50">
        <f t="shared" si="1"/>
        <v>31.259999999999998</v>
      </c>
      <c r="O17" s="53">
        <f>N17*550</f>
        <v>17193</v>
      </c>
      <c r="P17" s="2"/>
    </row>
    <row r="18" spans="1:16" ht="12">
      <c r="A18" s="5" t="s">
        <v>84</v>
      </c>
      <c r="B18" s="5">
        <v>1</v>
      </c>
      <c r="C18" s="29">
        <v>27</v>
      </c>
      <c r="D18" s="30"/>
      <c r="E18" s="30"/>
      <c r="F18" s="30"/>
      <c r="G18" s="30"/>
      <c r="H18" s="30"/>
      <c r="I18" s="30"/>
      <c r="J18" s="4"/>
      <c r="K18" s="31"/>
      <c r="L18" s="32">
        <v>4.26</v>
      </c>
      <c r="M18" s="40"/>
      <c r="N18" s="50">
        <f t="shared" si="1"/>
        <v>31.259999999999998</v>
      </c>
      <c r="O18" s="53">
        <f>N18*550</f>
        <v>17193</v>
      </c>
      <c r="P18" s="2"/>
    </row>
    <row r="19" spans="1:16" ht="12">
      <c r="A19" s="5" t="s">
        <v>34</v>
      </c>
      <c r="B19" s="5">
        <v>1</v>
      </c>
      <c r="C19" s="29">
        <v>38.96</v>
      </c>
      <c r="D19" s="30">
        <v>500</v>
      </c>
      <c r="E19" s="30">
        <v>1.02</v>
      </c>
      <c r="F19" s="30">
        <v>0.94</v>
      </c>
      <c r="G19" s="30"/>
      <c r="H19" s="30">
        <v>1.01</v>
      </c>
      <c r="I19" s="30"/>
      <c r="J19" s="4">
        <f>C19*D19*E19*F19*H19</f>
        <v>18864.198239999998</v>
      </c>
      <c r="K19" s="31">
        <f>J19/$J$51*100</f>
        <v>142.5650687864467</v>
      </c>
      <c r="L19" s="32">
        <v>6.14</v>
      </c>
      <c r="M19" s="40"/>
      <c r="N19" s="50">
        <f t="shared" si="1"/>
        <v>45.1</v>
      </c>
      <c r="O19" s="53">
        <v>27500</v>
      </c>
      <c r="P19" s="2" t="s">
        <v>85</v>
      </c>
    </row>
    <row r="20" spans="1:16" ht="12">
      <c r="A20" s="42" t="s">
        <v>10</v>
      </c>
      <c r="B20" s="5"/>
      <c r="C20" s="33"/>
      <c r="D20" s="33"/>
      <c r="E20" s="30"/>
      <c r="F20" s="30"/>
      <c r="G20" s="30"/>
      <c r="H20" s="30"/>
      <c r="I20" s="30"/>
      <c r="J20" s="4"/>
      <c r="K20" s="34"/>
      <c r="L20" s="35"/>
      <c r="M20" s="41"/>
      <c r="N20" s="51"/>
      <c r="O20" s="54"/>
      <c r="P20" s="2"/>
    </row>
    <row r="21" spans="1:16" ht="12">
      <c r="A21" s="5" t="s">
        <v>42</v>
      </c>
      <c r="B21" s="5">
        <v>2</v>
      </c>
      <c r="C21" s="29">
        <v>46.31</v>
      </c>
      <c r="D21" s="30">
        <v>500</v>
      </c>
      <c r="E21" s="4">
        <v>1.02</v>
      </c>
      <c r="F21" s="30">
        <v>1.03</v>
      </c>
      <c r="G21" s="4"/>
      <c r="H21" s="30">
        <v>1.01</v>
      </c>
      <c r="I21" s="30"/>
      <c r="J21" s="4">
        <f>C21*D21*E21*F21*H21</f>
        <v>24569.909430000003</v>
      </c>
      <c r="K21" s="31">
        <f>J21/$J$51*100</f>
        <v>185.6856455493184</v>
      </c>
      <c r="L21" s="32">
        <v>6.87</v>
      </c>
      <c r="M21" s="40">
        <v>15.51</v>
      </c>
      <c r="N21" s="50">
        <f>C21+L21+M21</f>
        <v>68.69</v>
      </c>
      <c r="O21" s="55">
        <v>40000</v>
      </c>
      <c r="P21" s="2" t="s">
        <v>78</v>
      </c>
    </row>
    <row r="22" spans="1:16" ht="12">
      <c r="A22" s="5" t="s">
        <v>43</v>
      </c>
      <c r="B22" s="5">
        <v>2</v>
      </c>
      <c r="C22" s="29">
        <v>43.55</v>
      </c>
      <c r="D22" s="30">
        <v>500</v>
      </c>
      <c r="E22" s="4">
        <v>1.03</v>
      </c>
      <c r="F22" s="30">
        <v>1.03</v>
      </c>
      <c r="G22" s="4"/>
      <c r="H22" s="30">
        <v>1.01</v>
      </c>
      <c r="I22" s="30"/>
      <c r="J22" s="4">
        <f>C22*D22*E22*F22*H22</f>
        <v>23332.108475</v>
      </c>
      <c r="K22" s="31">
        <f>J22/$J$51*100</f>
        <v>176.33103762756107</v>
      </c>
      <c r="L22" s="32">
        <v>6.66</v>
      </c>
      <c r="M22" s="40">
        <v>11.58</v>
      </c>
      <c r="N22" s="50">
        <f aca="true" t="shared" si="2" ref="N22:N30">C22+L22+M22</f>
        <v>61.78999999999999</v>
      </c>
      <c r="O22" s="55">
        <f>(C22+L22)*650</f>
        <v>32636.499999999996</v>
      </c>
      <c r="P22" s="2" t="s">
        <v>78</v>
      </c>
    </row>
    <row r="23" spans="1:17" ht="12">
      <c r="A23" s="5" t="s">
        <v>13</v>
      </c>
      <c r="B23" s="5">
        <v>2</v>
      </c>
      <c r="C23" s="29">
        <v>23.69</v>
      </c>
      <c r="D23" s="30"/>
      <c r="E23" s="4"/>
      <c r="F23" s="30"/>
      <c r="G23" s="4"/>
      <c r="H23" s="30"/>
      <c r="I23" s="30"/>
      <c r="J23" s="4"/>
      <c r="K23" s="31"/>
      <c r="L23" s="32">
        <v>3.63</v>
      </c>
      <c r="M23" s="40">
        <v>3.7</v>
      </c>
      <c r="N23" s="50">
        <f t="shared" si="2"/>
        <v>31.02</v>
      </c>
      <c r="O23" s="55">
        <v>20500</v>
      </c>
      <c r="P23" s="2" t="s">
        <v>78</v>
      </c>
      <c r="Q23" s="2" t="s">
        <v>79</v>
      </c>
    </row>
    <row r="24" spans="1:17" ht="12">
      <c r="A24" s="5" t="s">
        <v>14</v>
      </c>
      <c r="B24" s="5">
        <v>2</v>
      </c>
      <c r="C24" s="29">
        <v>23.69</v>
      </c>
      <c r="D24" s="30"/>
      <c r="E24" s="4"/>
      <c r="F24" s="30"/>
      <c r="G24" s="4"/>
      <c r="H24" s="30"/>
      <c r="I24" s="30"/>
      <c r="J24" s="4"/>
      <c r="K24" s="31"/>
      <c r="L24" s="32">
        <v>3.63</v>
      </c>
      <c r="M24" s="40">
        <v>3.7</v>
      </c>
      <c r="N24" s="50">
        <f>C24+L24+M24</f>
        <v>31.02</v>
      </c>
      <c r="O24" s="55">
        <v>20500</v>
      </c>
      <c r="P24" s="2" t="s">
        <v>78</v>
      </c>
      <c r="Q24" s="2" t="s">
        <v>79</v>
      </c>
    </row>
    <row r="25" spans="1:17" ht="12">
      <c r="A25" s="5" t="s">
        <v>36</v>
      </c>
      <c r="B25" s="5">
        <v>2</v>
      </c>
      <c r="C25" s="29">
        <v>32.91</v>
      </c>
      <c r="D25" s="30"/>
      <c r="E25" s="4"/>
      <c r="F25" s="30"/>
      <c r="G25" s="4"/>
      <c r="H25" s="30"/>
      <c r="I25" s="30"/>
      <c r="J25" s="4"/>
      <c r="K25" s="31"/>
      <c r="L25" s="32">
        <v>5.04</v>
      </c>
      <c r="M25" s="40">
        <v>50.15</v>
      </c>
      <c r="N25" s="50">
        <f t="shared" si="2"/>
        <v>88.1</v>
      </c>
      <c r="O25" s="55">
        <v>32000</v>
      </c>
      <c r="P25" s="2" t="s">
        <v>78</v>
      </c>
      <c r="Q25" s="2" t="s">
        <v>79</v>
      </c>
    </row>
    <row r="26" spans="1:16" ht="12">
      <c r="A26" s="5" t="s">
        <v>37</v>
      </c>
      <c r="B26" s="5">
        <v>2</v>
      </c>
      <c r="C26" s="29">
        <v>32.27</v>
      </c>
      <c r="D26" s="30"/>
      <c r="E26" s="4"/>
      <c r="F26" s="30"/>
      <c r="G26" s="4"/>
      <c r="H26" s="30"/>
      <c r="I26" s="30"/>
      <c r="J26" s="4"/>
      <c r="K26" s="31"/>
      <c r="L26" s="32">
        <v>4.93</v>
      </c>
      <c r="M26" s="40">
        <v>9.69</v>
      </c>
      <c r="N26" s="50">
        <f t="shared" si="2"/>
        <v>46.89</v>
      </c>
      <c r="O26" s="55">
        <f>(C26+L26)*670</f>
        <v>24924.000000000004</v>
      </c>
      <c r="P26" s="2" t="s">
        <v>78</v>
      </c>
    </row>
    <row r="27" spans="1:16" ht="12">
      <c r="A27" s="5" t="s">
        <v>15</v>
      </c>
      <c r="B27" s="5">
        <v>2</v>
      </c>
      <c r="C27" s="29">
        <v>31.24</v>
      </c>
      <c r="D27" s="30"/>
      <c r="E27" s="4"/>
      <c r="F27" s="30"/>
      <c r="G27" s="4"/>
      <c r="H27" s="30"/>
      <c r="I27" s="30"/>
      <c r="J27" s="4"/>
      <c r="K27" s="31"/>
      <c r="L27" s="32">
        <v>4.78</v>
      </c>
      <c r="M27" s="40">
        <v>9.81</v>
      </c>
      <c r="N27" s="50">
        <f t="shared" si="2"/>
        <v>45.83</v>
      </c>
      <c r="O27" s="55">
        <f>(C27+L27)*670</f>
        <v>24133.399999999998</v>
      </c>
      <c r="P27" s="2" t="s">
        <v>78</v>
      </c>
    </row>
    <row r="28" spans="1:16" ht="12">
      <c r="A28" s="5" t="s">
        <v>44</v>
      </c>
      <c r="B28" s="5">
        <v>2</v>
      </c>
      <c r="C28" s="29">
        <v>61.95</v>
      </c>
      <c r="D28" s="30"/>
      <c r="E28" s="4"/>
      <c r="F28" s="30"/>
      <c r="G28" s="4"/>
      <c r="H28" s="30"/>
      <c r="I28" s="30"/>
      <c r="J28" s="4"/>
      <c r="K28" s="31"/>
      <c r="L28" s="32">
        <v>9.48</v>
      </c>
      <c r="M28" s="40">
        <v>8.27</v>
      </c>
      <c r="N28" s="50">
        <f t="shared" si="2"/>
        <v>79.7</v>
      </c>
      <c r="O28" s="55">
        <f>(C28+L28)*700</f>
        <v>50001.00000000001</v>
      </c>
      <c r="P28" s="2" t="s">
        <v>78</v>
      </c>
    </row>
    <row r="29" spans="1:16" ht="12">
      <c r="A29" s="5" t="s">
        <v>38</v>
      </c>
      <c r="B29" s="5">
        <v>2</v>
      </c>
      <c r="C29" s="29">
        <v>27.83</v>
      </c>
      <c r="D29" s="30">
        <v>500</v>
      </c>
      <c r="E29" s="4">
        <v>1.02</v>
      </c>
      <c r="F29" s="30">
        <v>1.03</v>
      </c>
      <c r="G29" s="4"/>
      <c r="H29" s="30">
        <v>1.01</v>
      </c>
      <c r="I29" s="30"/>
      <c r="J29" s="4">
        <f>C29*D29*E29*F29*H29</f>
        <v>14765.289990000003</v>
      </c>
      <c r="K29" s="31">
        <f>J29/$J$51*100</f>
        <v>111.58781074578992</v>
      </c>
      <c r="L29" s="32">
        <v>4.43</v>
      </c>
      <c r="M29" s="40">
        <v>7.09</v>
      </c>
      <c r="N29" s="50">
        <f t="shared" si="2"/>
        <v>39.349999999999994</v>
      </c>
      <c r="O29" s="55">
        <f>(C29+L29)*700</f>
        <v>22582</v>
      </c>
      <c r="P29" s="2" t="s">
        <v>78</v>
      </c>
    </row>
    <row r="30" spans="1:16" ht="12">
      <c r="A30" s="5" t="s">
        <v>41</v>
      </c>
      <c r="B30" s="5">
        <v>2</v>
      </c>
      <c r="C30" s="29">
        <v>64.73</v>
      </c>
      <c r="D30" s="30">
        <v>500</v>
      </c>
      <c r="E30" s="30">
        <v>0.96</v>
      </c>
      <c r="F30" s="30">
        <v>1.03</v>
      </c>
      <c r="G30" s="4"/>
      <c r="H30" s="30">
        <v>1.01</v>
      </c>
      <c r="I30" s="30"/>
      <c r="J30" s="4">
        <f>C30*D30*E30*F30*H30</f>
        <v>32322.537120000005</v>
      </c>
      <c r="K30" s="31">
        <f>J30/$J$51*100</f>
        <v>244.27567338081988</v>
      </c>
      <c r="L30" s="32">
        <v>10.1</v>
      </c>
      <c r="M30" s="40">
        <v>46.54</v>
      </c>
      <c r="N30" s="50">
        <f t="shared" si="2"/>
        <v>121.37</v>
      </c>
      <c r="O30" s="55">
        <v>59000</v>
      </c>
      <c r="P30" s="2" t="s">
        <v>78</v>
      </c>
    </row>
    <row r="31" spans="1:16" ht="12">
      <c r="A31" s="42" t="s">
        <v>11</v>
      </c>
      <c r="B31" s="5"/>
      <c r="C31" s="33"/>
      <c r="D31" s="33"/>
      <c r="E31" s="30"/>
      <c r="F31" s="30"/>
      <c r="G31" s="30"/>
      <c r="H31" s="30"/>
      <c r="I31" s="30"/>
      <c r="J31" s="4"/>
      <c r="K31" s="34"/>
      <c r="L31" s="35"/>
      <c r="M31" s="41"/>
      <c r="N31" s="51"/>
      <c r="O31" s="55"/>
      <c r="P31" s="2"/>
    </row>
    <row r="32" spans="1:16" ht="12">
      <c r="A32" s="5" t="s">
        <v>45</v>
      </c>
      <c r="B32" s="5">
        <v>3</v>
      </c>
      <c r="C32" s="44">
        <v>46.14</v>
      </c>
      <c r="D32" s="45">
        <v>500</v>
      </c>
      <c r="E32" s="46">
        <v>1.02</v>
      </c>
      <c r="F32" s="45">
        <v>1.03</v>
      </c>
      <c r="G32" s="46"/>
      <c r="H32" s="45">
        <v>1.01</v>
      </c>
      <c r="I32" s="45"/>
      <c r="J32" s="46">
        <f>C32*D32*E32*F32*H32</f>
        <v>24479.71542</v>
      </c>
      <c r="K32" s="44">
        <f>J32/$J$51*100</f>
        <v>185.00400962309544</v>
      </c>
      <c r="L32" s="47">
        <v>7.06</v>
      </c>
      <c r="M32" s="48"/>
      <c r="N32" s="52">
        <f>C32+L32</f>
        <v>53.2</v>
      </c>
      <c r="O32" s="55">
        <f>(C32+L32)*700</f>
        <v>37240</v>
      </c>
      <c r="P32" s="2" t="s">
        <v>78</v>
      </c>
    </row>
    <row r="33" spans="1:16" ht="12">
      <c r="A33" s="5" t="s">
        <v>46</v>
      </c>
      <c r="B33" s="5">
        <v>3</v>
      </c>
      <c r="C33" s="44">
        <v>43.8</v>
      </c>
      <c r="D33" s="45"/>
      <c r="E33" s="46"/>
      <c r="F33" s="45"/>
      <c r="G33" s="46"/>
      <c r="H33" s="45"/>
      <c r="I33" s="45"/>
      <c r="J33" s="46"/>
      <c r="K33" s="44"/>
      <c r="L33" s="47">
        <v>6.7</v>
      </c>
      <c r="M33" s="48"/>
      <c r="N33" s="52">
        <f aca="true" t="shared" si="3" ref="N33:N41">C33+L33</f>
        <v>50.5</v>
      </c>
      <c r="O33" s="55">
        <v>36500</v>
      </c>
      <c r="P33" s="2" t="s">
        <v>78</v>
      </c>
    </row>
    <row r="34" spans="1:16" ht="12">
      <c r="A34" s="5" t="s">
        <v>39</v>
      </c>
      <c r="B34" s="5">
        <v>3</v>
      </c>
      <c r="C34" s="44">
        <v>23.94</v>
      </c>
      <c r="D34" s="45"/>
      <c r="E34" s="46"/>
      <c r="F34" s="45"/>
      <c r="G34" s="46"/>
      <c r="H34" s="45"/>
      <c r="I34" s="45"/>
      <c r="J34" s="46"/>
      <c r="K34" s="44"/>
      <c r="L34" s="47">
        <v>3.66</v>
      </c>
      <c r="M34" s="48"/>
      <c r="N34" s="52">
        <f t="shared" si="3"/>
        <v>27.6</v>
      </c>
      <c r="O34" s="55">
        <v>19500</v>
      </c>
      <c r="P34" s="2" t="s">
        <v>78</v>
      </c>
    </row>
    <row r="35" spans="1:16" ht="12">
      <c r="A35" s="5" t="s">
        <v>40</v>
      </c>
      <c r="B35" s="5">
        <v>3</v>
      </c>
      <c r="C35" s="44">
        <v>23.94</v>
      </c>
      <c r="D35" s="45"/>
      <c r="E35" s="46"/>
      <c r="F35" s="45"/>
      <c r="G35" s="46"/>
      <c r="H35" s="45"/>
      <c r="I35" s="45"/>
      <c r="J35" s="46"/>
      <c r="K35" s="44"/>
      <c r="L35" s="47">
        <v>3.66</v>
      </c>
      <c r="M35" s="48"/>
      <c r="N35" s="52">
        <f t="shared" si="3"/>
        <v>27.6</v>
      </c>
      <c r="O35" s="53">
        <v>19500</v>
      </c>
      <c r="P35" s="2" t="s">
        <v>78</v>
      </c>
    </row>
    <row r="36" spans="1:16" ht="12">
      <c r="A36" s="5" t="s">
        <v>16</v>
      </c>
      <c r="B36" s="5">
        <v>3</v>
      </c>
      <c r="C36" s="44">
        <v>32.91</v>
      </c>
      <c r="D36" s="45"/>
      <c r="E36" s="46"/>
      <c r="F36" s="45"/>
      <c r="G36" s="46"/>
      <c r="H36" s="45"/>
      <c r="I36" s="45"/>
      <c r="J36" s="46"/>
      <c r="K36" s="44"/>
      <c r="L36" s="47">
        <v>5.04</v>
      </c>
      <c r="M36" s="48"/>
      <c r="N36" s="52">
        <f t="shared" si="3"/>
        <v>37.949999999999996</v>
      </c>
      <c r="O36" s="53">
        <f>N36*720</f>
        <v>27323.999999999996</v>
      </c>
      <c r="P36" s="2" t="s">
        <v>78</v>
      </c>
    </row>
    <row r="37" spans="1:16" ht="12">
      <c r="A37" s="5" t="s">
        <v>47</v>
      </c>
      <c r="B37" s="5">
        <v>3</v>
      </c>
      <c r="C37" s="44">
        <v>32.64</v>
      </c>
      <c r="D37" s="45"/>
      <c r="E37" s="46"/>
      <c r="F37" s="45"/>
      <c r="G37" s="46"/>
      <c r="H37" s="45"/>
      <c r="I37" s="45"/>
      <c r="J37" s="46"/>
      <c r="K37" s="44"/>
      <c r="L37" s="47">
        <v>5.2</v>
      </c>
      <c r="M37" s="48"/>
      <c r="N37" s="52">
        <f t="shared" si="3"/>
        <v>37.84</v>
      </c>
      <c r="O37" s="53">
        <f>N37*600</f>
        <v>22704.000000000004</v>
      </c>
      <c r="P37" s="2" t="s">
        <v>78</v>
      </c>
    </row>
    <row r="38" spans="1:17" ht="12">
      <c r="A38" s="5" t="s">
        <v>48</v>
      </c>
      <c r="B38" s="5">
        <v>3</v>
      </c>
      <c r="C38" s="44">
        <v>31.63</v>
      </c>
      <c r="D38" s="45"/>
      <c r="E38" s="46"/>
      <c r="F38" s="45"/>
      <c r="G38" s="46"/>
      <c r="H38" s="45"/>
      <c r="I38" s="45"/>
      <c r="J38" s="46"/>
      <c r="K38" s="44"/>
      <c r="L38" s="47">
        <v>5.04</v>
      </c>
      <c r="M38" s="48"/>
      <c r="N38" s="52">
        <f t="shared" si="3"/>
        <v>36.67</v>
      </c>
      <c r="O38" s="53">
        <v>24500</v>
      </c>
      <c r="P38" s="2" t="s">
        <v>78</v>
      </c>
      <c r="Q38" t="s">
        <v>86</v>
      </c>
    </row>
    <row r="39" spans="1:17" ht="14.25">
      <c r="A39" s="5" t="s">
        <v>49</v>
      </c>
      <c r="B39" s="5">
        <v>3</v>
      </c>
      <c r="C39" s="44">
        <v>58.04</v>
      </c>
      <c r="D39" s="45">
        <v>500</v>
      </c>
      <c r="E39" s="46">
        <v>1.04</v>
      </c>
      <c r="F39" s="45">
        <v>1.03</v>
      </c>
      <c r="G39" s="46"/>
      <c r="H39" s="45">
        <v>1.01</v>
      </c>
      <c r="I39" s="45"/>
      <c r="J39" s="46">
        <f>C39*D39*E39*F39*H39</f>
        <v>31397.086239999997</v>
      </c>
      <c r="K39" s="44">
        <f>J39/$J$51*100</f>
        <v>237.28163278142048</v>
      </c>
      <c r="L39" s="47">
        <v>9.06</v>
      </c>
      <c r="M39" s="48"/>
      <c r="N39" s="52">
        <f t="shared" si="3"/>
        <v>67.1</v>
      </c>
      <c r="O39" s="57">
        <v>50000</v>
      </c>
      <c r="P39" s="2" t="s">
        <v>78</v>
      </c>
      <c r="Q39" s="2"/>
    </row>
    <row r="40" spans="1:16" ht="12">
      <c r="A40" s="5" t="s">
        <v>50</v>
      </c>
      <c r="B40" s="5">
        <v>3</v>
      </c>
      <c r="C40" s="44">
        <v>24.94</v>
      </c>
      <c r="D40" s="45">
        <v>500</v>
      </c>
      <c r="E40" s="46">
        <v>1.02</v>
      </c>
      <c r="F40" s="45">
        <v>1.03</v>
      </c>
      <c r="G40" s="46"/>
      <c r="H40" s="45">
        <v>1.01</v>
      </c>
      <c r="I40" s="45"/>
      <c r="J40" s="46">
        <f>C40*D40*E40*F40*H40</f>
        <v>13231.99182</v>
      </c>
      <c r="K40" s="44">
        <f>J40/$J$51*100</f>
        <v>100</v>
      </c>
      <c r="L40" s="47">
        <v>4.05</v>
      </c>
      <c r="M40" s="48"/>
      <c r="N40" s="52">
        <f t="shared" si="3"/>
        <v>28.990000000000002</v>
      </c>
      <c r="O40" s="53">
        <f>N40*700</f>
        <v>20293</v>
      </c>
      <c r="P40" s="2" t="s">
        <v>78</v>
      </c>
    </row>
    <row r="41" spans="1:16" ht="12">
      <c r="A41" s="5" t="s">
        <v>51</v>
      </c>
      <c r="B41" s="5">
        <v>3</v>
      </c>
      <c r="C41" s="44">
        <v>66.95</v>
      </c>
      <c r="D41" s="45">
        <v>500</v>
      </c>
      <c r="E41" s="45">
        <v>0.96</v>
      </c>
      <c r="F41" s="45">
        <v>1.03</v>
      </c>
      <c r="G41" s="46"/>
      <c r="H41" s="45">
        <v>1.01</v>
      </c>
      <c r="I41" s="45"/>
      <c r="J41" s="46">
        <f>C41*D41*E41*F41*H41</f>
        <v>33431.0808</v>
      </c>
      <c r="K41" s="44">
        <f>J41/$J$51*100</f>
        <v>252.65342704844574</v>
      </c>
      <c r="L41" s="47">
        <v>10.66</v>
      </c>
      <c r="M41" s="48"/>
      <c r="N41" s="52">
        <f t="shared" si="3"/>
        <v>77.61</v>
      </c>
      <c r="O41" s="53">
        <v>56000</v>
      </c>
      <c r="P41" s="2" t="s">
        <v>78</v>
      </c>
    </row>
    <row r="42" spans="1:15" ht="12">
      <c r="A42" s="42" t="s">
        <v>12</v>
      </c>
      <c r="B42" s="5"/>
      <c r="C42" s="33"/>
      <c r="D42" s="33"/>
      <c r="E42" s="30"/>
      <c r="F42" s="30"/>
      <c r="G42" s="30"/>
      <c r="H42" s="30"/>
      <c r="I42" s="30"/>
      <c r="J42" s="4"/>
      <c r="K42" s="34"/>
      <c r="L42" s="35"/>
      <c r="M42" s="41"/>
      <c r="N42" s="51"/>
      <c r="O42" s="56"/>
    </row>
    <row r="43" spans="1:16" ht="12">
      <c r="A43" s="5" t="s">
        <v>54</v>
      </c>
      <c r="B43" s="5">
        <v>4</v>
      </c>
      <c r="C43" s="44">
        <v>46.14</v>
      </c>
      <c r="D43" s="45">
        <v>500</v>
      </c>
      <c r="E43" s="46">
        <v>1.02</v>
      </c>
      <c r="F43" s="45">
        <v>1.03</v>
      </c>
      <c r="G43" s="46"/>
      <c r="H43" s="45">
        <v>1.01</v>
      </c>
      <c r="I43" s="45"/>
      <c r="J43" s="46">
        <f>C43*D43*E43*F43*H43</f>
        <v>24479.71542</v>
      </c>
      <c r="K43" s="44">
        <f>J43/$J$51*100</f>
        <v>185.00400962309544</v>
      </c>
      <c r="L43" s="47">
        <v>7.06</v>
      </c>
      <c r="M43" s="48"/>
      <c r="N43" s="52">
        <f>C43+L43</f>
        <v>53.2</v>
      </c>
      <c r="O43" s="53">
        <v>38000</v>
      </c>
      <c r="P43" s="2" t="s">
        <v>78</v>
      </c>
    </row>
    <row r="44" spans="1:16" ht="12">
      <c r="A44" s="5" t="s">
        <v>55</v>
      </c>
      <c r="B44" s="5">
        <v>4</v>
      </c>
      <c r="C44" s="44">
        <v>43.8</v>
      </c>
      <c r="D44" s="45"/>
      <c r="E44" s="46"/>
      <c r="F44" s="45"/>
      <c r="G44" s="46"/>
      <c r="H44" s="45"/>
      <c r="I44" s="45"/>
      <c r="J44" s="46"/>
      <c r="K44" s="44"/>
      <c r="L44" s="47">
        <v>6.7</v>
      </c>
      <c r="M44" s="48"/>
      <c r="N44" s="52">
        <f aca="true" t="shared" si="4" ref="N44:N52">C44+L44</f>
        <v>50.5</v>
      </c>
      <c r="O44" s="53">
        <f>N44*770</f>
        <v>38885</v>
      </c>
      <c r="P44" s="2" t="s">
        <v>78</v>
      </c>
    </row>
    <row r="45" spans="1:16" ht="12">
      <c r="A45" s="5" t="s">
        <v>56</v>
      </c>
      <c r="B45" s="5">
        <v>4</v>
      </c>
      <c r="C45" s="44">
        <v>23.94</v>
      </c>
      <c r="D45" s="45"/>
      <c r="E45" s="46"/>
      <c r="F45" s="45"/>
      <c r="G45" s="46"/>
      <c r="H45" s="45"/>
      <c r="I45" s="45"/>
      <c r="J45" s="46"/>
      <c r="K45" s="44"/>
      <c r="L45" s="47">
        <v>3.66</v>
      </c>
      <c r="M45" s="48"/>
      <c r="N45" s="52">
        <f t="shared" si="4"/>
        <v>27.6</v>
      </c>
      <c r="O45" s="53">
        <v>19500</v>
      </c>
      <c r="P45" s="2" t="s">
        <v>78</v>
      </c>
    </row>
    <row r="46" spans="1:16" ht="12">
      <c r="A46" s="5" t="s">
        <v>57</v>
      </c>
      <c r="B46" s="5">
        <v>4</v>
      </c>
      <c r="C46" s="44">
        <v>23.94</v>
      </c>
      <c r="D46" s="45"/>
      <c r="E46" s="46"/>
      <c r="F46" s="45"/>
      <c r="G46" s="46"/>
      <c r="H46" s="45"/>
      <c r="I46" s="45"/>
      <c r="J46" s="46"/>
      <c r="K46" s="44"/>
      <c r="L46" s="47">
        <v>3.66</v>
      </c>
      <c r="M46" s="48"/>
      <c r="N46" s="52">
        <f t="shared" si="4"/>
        <v>27.6</v>
      </c>
      <c r="O46" s="53">
        <v>19500</v>
      </c>
      <c r="P46" s="2" t="s">
        <v>78</v>
      </c>
    </row>
    <row r="47" spans="1:16" ht="12">
      <c r="A47" s="5" t="s">
        <v>80</v>
      </c>
      <c r="B47" s="5">
        <v>4</v>
      </c>
      <c r="C47" s="44">
        <v>32.91</v>
      </c>
      <c r="D47" s="45"/>
      <c r="E47" s="46"/>
      <c r="F47" s="45"/>
      <c r="G47" s="46"/>
      <c r="H47" s="45"/>
      <c r="I47" s="45"/>
      <c r="J47" s="46"/>
      <c r="K47" s="44"/>
      <c r="L47" s="47">
        <v>5.04</v>
      </c>
      <c r="M47" s="48"/>
      <c r="N47" s="52">
        <f t="shared" si="4"/>
        <v>37.949999999999996</v>
      </c>
      <c r="O47" s="53">
        <v>26000</v>
      </c>
      <c r="P47" s="2" t="s">
        <v>78</v>
      </c>
    </row>
    <row r="48" spans="1:15" ht="12">
      <c r="A48" s="5" t="s">
        <v>58</v>
      </c>
      <c r="B48" s="5">
        <v>4</v>
      </c>
      <c r="C48" s="44">
        <v>32.64</v>
      </c>
      <c r="D48" s="45"/>
      <c r="E48" s="46"/>
      <c r="F48" s="45"/>
      <c r="G48" s="46"/>
      <c r="H48" s="45"/>
      <c r="I48" s="45"/>
      <c r="J48" s="46"/>
      <c r="K48" s="44"/>
      <c r="L48" s="47">
        <v>5.2</v>
      </c>
      <c r="M48" s="48"/>
      <c r="N48" s="52">
        <f t="shared" si="4"/>
        <v>37.84</v>
      </c>
      <c r="O48" s="53">
        <v>23200</v>
      </c>
    </row>
    <row r="49" spans="1:16" ht="12">
      <c r="A49" s="5" t="s">
        <v>59</v>
      </c>
      <c r="B49" s="5">
        <v>4</v>
      </c>
      <c r="C49" s="44">
        <v>31.63</v>
      </c>
      <c r="D49" s="45"/>
      <c r="E49" s="46"/>
      <c r="F49" s="45"/>
      <c r="G49" s="46"/>
      <c r="H49" s="45"/>
      <c r="I49" s="45"/>
      <c r="J49" s="46"/>
      <c r="K49" s="44"/>
      <c r="L49" s="47">
        <v>5.04</v>
      </c>
      <c r="M49" s="48"/>
      <c r="N49" s="52">
        <f t="shared" si="4"/>
        <v>36.67</v>
      </c>
      <c r="O49" s="53">
        <v>24500</v>
      </c>
      <c r="P49" s="2" t="s">
        <v>78</v>
      </c>
    </row>
    <row r="50" spans="1:16" ht="12">
      <c r="A50" s="5" t="s">
        <v>60</v>
      </c>
      <c r="B50" s="5">
        <v>4</v>
      </c>
      <c r="C50" s="44">
        <v>58.04</v>
      </c>
      <c r="D50" s="45">
        <v>500</v>
      </c>
      <c r="E50" s="46">
        <v>1.04</v>
      </c>
      <c r="F50" s="45">
        <v>1.03</v>
      </c>
      <c r="G50" s="46"/>
      <c r="H50" s="45">
        <v>1.01</v>
      </c>
      <c r="I50" s="45"/>
      <c r="J50" s="46">
        <f>C50*D50*E50*F50*H50</f>
        <v>31397.086239999997</v>
      </c>
      <c r="K50" s="44">
        <f>J50/$J$51*100</f>
        <v>237.28163278142048</v>
      </c>
      <c r="L50" s="47">
        <v>9.06</v>
      </c>
      <c r="M50" s="48"/>
      <c r="N50" s="52">
        <f t="shared" si="4"/>
        <v>67.1</v>
      </c>
      <c r="O50" s="53">
        <v>48000</v>
      </c>
      <c r="P50" s="2" t="s">
        <v>78</v>
      </c>
    </row>
    <row r="51" spans="1:16" ht="12.75" customHeight="1">
      <c r="A51" s="5" t="s">
        <v>61</v>
      </c>
      <c r="B51" s="5">
        <v>4</v>
      </c>
      <c r="C51" s="44">
        <v>24.94</v>
      </c>
      <c r="D51" s="45">
        <v>500</v>
      </c>
      <c r="E51" s="46">
        <v>1.02</v>
      </c>
      <c r="F51" s="45">
        <v>1.03</v>
      </c>
      <c r="G51" s="46"/>
      <c r="H51" s="45">
        <v>1.01</v>
      </c>
      <c r="I51" s="45"/>
      <c r="J51" s="46">
        <f>C51*D51*E51*F51*H51</f>
        <v>13231.99182</v>
      </c>
      <c r="K51" s="44">
        <f>J51/$J$51*100</f>
        <v>100</v>
      </c>
      <c r="L51" s="47">
        <v>4.05</v>
      </c>
      <c r="M51" s="48"/>
      <c r="N51" s="52">
        <f t="shared" si="4"/>
        <v>28.990000000000002</v>
      </c>
      <c r="O51" s="53">
        <f>N51*770</f>
        <v>22322.300000000003</v>
      </c>
      <c r="P51" s="2" t="s">
        <v>78</v>
      </c>
    </row>
    <row r="52" spans="1:16" ht="12">
      <c r="A52" s="5" t="s">
        <v>62</v>
      </c>
      <c r="B52" s="5">
        <v>4</v>
      </c>
      <c r="C52" s="44">
        <v>66.95</v>
      </c>
      <c r="D52" s="45">
        <v>500</v>
      </c>
      <c r="E52" s="45">
        <v>0.96</v>
      </c>
      <c r="F52" s="45">
        <v>1.03</v>
      </c>
      <c r="G52" s="46"/>
      <c r="H52" s="45">
        <v>1.01</v>
      </c>
      <c r="I52" s="45"/>
      <c r="J52" s="46">
        <f>C52*D52*E52*F52*H52</f>
        <v>33431.0808</v>
      </c>
      <c r="K52" s="44">
        <f>J52/$J$51*100</f>
        <v>252.65342704844574</v>
      </c>
      <c r="L52" s="47">
        <v>10.66</v>
      </c>
      <c r="M52" s="48"/>
      <c r="N52" s="52">
        <f t="shared" si="4"/>
        <v>77.61</v>
      </c>
      <c r="O52" s="53">
        <f>N52*700</f>
        <v>54327</v>
      </c>
      <c r="P52" s="2" t="s">
        <v>78</v>
      </c>
    </row>
    <row r="53" spans="1:15" ht="12">
      <c r="A53" s="42" t="s">
        <v>52</v>
      </c>
      <c r="B53" s="5"/>
      <c r="C53" s="33"/>
      <c r="D53" s="33"/>
      <c r="E53" s="30"/>
      <c r="F53" s="30"/>
      <c r="G53" s="30"/>
      <c r="H53" s="30"/>
      <c r="I53" s="30"/>
      <c r="J53" s="4"/>
      <c r="K53" s="34"/>
      <c r="L53" s="35"/>
      <c r="M53" s="41"/>
      <c r="N53" s="51"/>
      <c r="O53" s="56"/>
    </row>
    <row r="54" spans="1:16" ht="12">
      <c r="A54" s="5" t="s">
        <v>63</v>
      </c>
      <c r="B54" s="5">
        <v>5</v>
      </c>
      <c r="C54" s="44">
        <v>46.14</v>
      </c>
      <c r="D54" s="45">
        <v>500</v>
      </c>
      <c r="E54" s="46">
        <v>1.02</v>
      </c>
      <c r="F54" s="45">
        <v>1.03</v>
      </c>
      <c r="G54" s="46"/>
      <c r="H54" s="45">
        <v>1.01</v>
      </c>
      <c r="I54" s="45"/>
      <c r="J54" s="46">
        <f>C54*D54*E54*F54*H54</f>
        <v>24479.71542</v>
      </c>
      <c r="K54" s="44">
        <f>J54/$J$51*100</f>
        <v>185.00400962309544</v>
      </c>
      <c r="L54" s="47">
        <v>7.06</v>
      </c>
      <c r="M54" s="48"/>
      <c r="N54" s="52">
        <f>C54+L54</f>
        <v>53.2</v>
      </c>
      <c r="O54" s="53">
        <f>N54*770</f>
        <v>40964</v>
      </c>
      <c r="P54" s="2" t="s">
        <v>78</v>
      </c>
    </row>
    <row r="55" spans="1:16" ht="12">
      <c r="A55" s="5" t="s">
        <v>64</v>
      </c>
      <c r="B55" s="5">
        <v>5</v>
      </c>
      <c r="C55" s="44">
        <v>43.8</v>
      </c>
      <c r="D55" s="45"/>
      <c r="E55" s="46"/>
      <c r="F55" s="45"/>
      <c r="G55" s="46"/>
      <c r="H55" s="45"/>
      <c r="I55" s="45"/>
      <c r="J55" s="46"/>
      <c r="K55" s="44"/>
      <c r="L55" s="47">
        <v>6.7</v>
      </c>
      <c r="M55" s="48"/>
      <c r="N55" s="52">
        <f aca="true" t="shared" si="5" ref="N55:N63">C55+L55</f>
        <v>50.5</v>
      </c>
      <c r="O55" s="53">
        <f>N55*650</f>
        <v>32825</v>
      </c>
      <c r="P55" s="2" t="s">
        <v>78</v>
      </c>
    </row>
    <row r="56" spans="1:16" ht="12">
      <c r="A56" s="5" t="s">
        <v>65</v>
      </c>
      <c r="B56" s="5">
        <v>5</v>
      </c>
      <c r="C56" s="44">
        <v>23.94</v>
      </c>
      <c r="D56" s="45"/>
      <c r="E56" s="46"/>
      <c r="F56" s="45"/>
      <c r="G56" s="46"/>
      <c r="H56" s="45"/>
      <c r="I56" s="45"/>
      <c r="J56" s="46"/>
      <c r="K56" s="44"/>
      <c r="L56" s="47">
        <v>3.66</v>
      </c>
      <c r="M56" s="48"/>
      <c r="N56" s="52">
        <f t="shared" si="5"/>
        <v>27.6</v>
      </c>
      <c r="O56" s="53">
        <v>19500</v>
      </c>
      <c r="P56" s="2" t="s">
        <v>78</v>
      </c>
    </row>
    <row r="57" spans="1:16" ht="12">
      <c r="A57" s="5" t="s">
        <v>66</v>
      </c>
      <c r="B57" s="5">
        <v>5</v>
      </c>
      <c r="C57" s="44">
        <v>23.94</v>
      </c>
      <c r="D57" s="45"/>
      <c r="E57" s="46"/>
      <c r="F57" s="45"/>
      <c r="G57" s="46"/>
      <c r="H57" s="45"/>
      <c r="I57" s="45"/>
      <c r="J57" s="46"/>
      <c r="K57" s="44"/>
      <c r="L57" s="47">
        <v>3.66</v>
      </c>
      <c r="M57" s="48"/>
      <c r="N57" s="52">
        <f t="shared" si="5"/>
        <v>27.6</v>
      </c>
      <c r="O57" s="53">
        <v>19500</v>
      </c>
      <c r="P57" s="2" t="s">
        <v>78</v>
      </c>
    </row>
    <row r="58" spans="1:17" ht="12">
      <c r="A58" s="5" t="s">
        <v>82</v>
      </c>
      <c r="B58" s="5">
        <v>5</v>
      </c>
      <c r="C58" s="44">
        <v>32.91</v>
      </c>
      <c r="D58" s="45"/>
      <c r="E58" s="46"/>
      <c r="F58" s="45"/>
      <c r="G58" s="46"/>
      <c r="H58" s="45"/>
      <c r="I58" s="45"/>
      <c r="J58" s="46"/>
      <c r="K58" s="44"/>
      <c r="L58" s="47">
        <v>5.04</v>
      </c>
      <c r="M58" s="48"/>
      <c r="N58" s="52">
        <f t="shared" si="5"/>
        <v>37.949999999999996</v>
      </c>
      <c r="O58" s="53">
        <v>29000</v>
      </c>
      <c r="P58" s="2" t="s">
        <v>78</v>
      </c>
      <c r="Q58" s="2" t="s">
        <v>79</v>
      </c>
    </row>
    <row r="59" spans="1:17" ht="12">
      <c r="A59" s="5" t="s">
        <v>87</v>
      </c>
      <c r="B59" s="5">
        <v>5</v>
      </c>
      <c r="C59" s="44">
        <v>32.64</v>
      </c>
      <c r="D59" s="45"/>
      <c r="E59" s="46"/>
      <c r="F59" s="45"/>
      <c r="G59" s="46"/>
      <c r="H59" s="45"/>
      <c r="I59" s="45"/>
      <c r="J59" s="46"/>
      <c r="K59" s="44"/>
      <c r="L59" s="47">
        <v>5.2</v>
      </c>
      <c r="M59" s="48"/>
      <c r="N59" s="52">
        <f t="shared" si="5"/>
        <v>37.84</v>
      </c>
      <c r="O59" s="53">
        <v>23200</v>
      </c>
      <c r="P59" s="2" t="s">
        <v>78</v>
      </c>
      <c r="Q59" s="2"/>
    </row>
    <row r="60" spans="1:16" ht="12">
      <c r="A60" s="5" t="s">
        <v>67</v>
      </c>
      <c r="B60" s="5">
        <v>5</v>
      </c>
      <c r="C60" s="44">
        <v>31.63</v>
      </c>
      <c r="D60" s="45"/>
      <c r="E60" s="46"/>
      <c r="F60" s="45"/>
      <c r="G60" s="46"/>
      <c r="H60" s="45"/>
      <c r="I60" s="45"/>
      <c r="J60" s="46"/>
      <c r="K60" s="44"/>
      <c r="L60" s="47">
        <v>5.04</v>
      </c>
      <c r="M60" s="48"/>
      <c r="N60" s="52">
        <f t="shared" si="5"/>
        <v>36.67</v>
      </c>
      <c r="O60" s="53">
        <v>23000</v>
      </c>
      <c r="P60" s="2" t="s">
        <v>78</v>
      </c>
    </row>
    <row r="61" spans="1:16" ht="12">
      <c r="A61" s="5" t="s">
        <v>68</v>
      </c>
      <c r="B61" s="5">
        <v>5</v>
      </c>
      <c r="C61" s="44">
        <v>58.04</v>
      </c>
      <c r="D61" s="45">
        <v>500</v>
      </c>
      <c r="E61" s="46">
        <v>1.04</v>
      </c>
      <c r="F61" s="45">
        <v>1.03</v>
      </c>
      <c r="G61" s="46"/>
      <c r="H61" s="45">
        <v>1.01</v>
      </c>
      <c r="I61" s="45"/>
      <c r="J61" s="46">
        <f>C61*D61*E61*F61*H61</f>
        <v>31397.086239999997</v>
      </c>
      <c r="K61" s="44">
        <f>J61/$J$51*100</f>
        <v>237.28163278142048</v>
      </c>
      <c r="L61" s="47">
        <v>9.06</v>
      </c>
      <c r="M61" s="48"/>
      <c r="N61" s="52">
        <f t="shared" si="5"/>
        <v>67.1</v>
      </c>
      <c r="O61" s="53">
        <v>47000</v>
      </c>
      <c r="P61" s="2" t="s">
        <v>78</v>
      </c>
    </row>
    <row r="62" spans="1:16" ht="12">
      <c r="A62" s="5" t="s">
        <v>69</v>
      </c>
      <c r="B62" s="5">
        <v>5</v>
      </c>
      <c r="C62" s="44">
        <v>24.94</v>
      </c>
      <c r="D62" s="45">
        <v>500</v>
      </c>
      <c r="E62" s="46">
        <v>1.02</v>
      </c>
      <c r="F62" s="45">
        <v>1.03</v>
      </c>
      <c r="G62" s="46"/>
      <c r="H62" s="45">
        <v>1.01</v>
      </c>
      <c r="I62" s="45"/>
      <c r="J62" s="46">
        <f>C62*D62*E62*F62*H62</f>
        <v>13231.99182</v>
      </c>
      <c r="K62" s="44">
        <f>J62/$J$51*100</f>
        <v>100</v>
      </c>
      <c r="L62" s="47">
        <v>4.05</v>
      </c>
      <c r="M62" s="48"/>
      <c r="N62" s="52">
        <f t="shared" si="5"/>
        <v>28.990000000000002</v>
      </c>
      <c r="O62" s="53">
        <f>N62*770</f>
        <v>22322.300000000003</v>
      </c>
      <c r="P62" s="2" t="s">
        <v>78</v>
      </c>
    </row>
    <row r="63" spans="1:16" ht="12">
      <c r="A63" s="5" t="s">
        <v>70</v>
      </c>
      <c r="B63" s="5">
        <v>5</v>
      </c>
      <c r="C63" s="44">
        <v>66.95</v>
      </c>
      <c r="D63" s="45">
        <v>500</v>
      </c>
      <c r="E63" s="45">
        <v>0.96</v>
      </c>
      <c r="F63" s="45">
        <v>1.03</v>
      </c>
      <c r="G63" s="46"/>
      <c r="H63" s="45">
        <v>1.01</v>
      </c>
      <c r="I63" s="45"/>
      <c r="J63" s="46">
        <f>C63*D63*E63*F63*H63</f>
        <v>33431.0808</v>
      </c>
      <c r="K63" s="44">
        <f>J63/$J$51*100</f>
        <v>252.65342704844574</v>
      </c>
      <c r="L63" s="47">
        <v>10.66</v>
      </c>
      <c r="M63" s="48"/>
      <c r="N63" s="52">
        <f t="shared" si="5"/>
        <v>77.61</v>
      </c>
      <c r="O63" s="53">
        <f>N63*770</f>
        <v>59759.7</v>
      </c>
      <c r="P63" s="2" t="s">
        <v>78</v>
      </c>
    </row>
    <row r="64" spans="1:16" ht="12">
      <c r="A64" s="42" t="s">
        <v>53</v>
      </c>
      <c r="B64" s="5"/>
      <c r="C64" s="33"/>
      <c r="D64" s="33"/>
      <c r="E64" s="30"/>
      <c r="F64" s="30"/>
      <c r="G64" s="30"/>
      <c r="H64" s="30"/>
      <c r="I64" s="30"/>
      <c r="J64" s="4"/>
      <c r="K64" s="34"/>
      <c r="L64" s="35"/>
      <c r="M64" s="41"/>
      <c r="N64" s="51"/>
      <c r="O64" s="56"/>
      <c r="P64" s="2"/>
    </row>
    <row r="65" spans="1:16" ht="12">
      <c r="A65" s="5" t="s">
        <v>71</v>
      </c>
      <c r="B65" s="5">
        <v>6</v>
      </c>
      <c r="C65" s="44">
        <v>40.86</v>
      </c>
      <c r="D65" s="45">
        <v>500</v>
      </c>
      <c r="E65" s="46">
        <v>1.02</v>
      </c>
      <c r="F65" s="45">
        <v>1.03</v>
      </c>
      <c r="G65" s="46"/>
      <c r="H65" s="45">
        <v>1.01</v>
      </c>
      <c r="I65" s="45"/>
      <c r="J65" s="46">
        <f>C65*D65*E65*F65*H65</f>
        <v>21678.395579999997</v>
      </c>
      <c r="K65" s="44">
        <f>J65/$J$51*100</f>
        <v>163.83319967923015</v>
      </c>
      <c r="L65" s="47">
        <v>5.3</v>
      </c>
      <c r="M65" s="48">
        <v>7.63</v>
      </c>
      <c r="N65" s="52">
        <f>C65+L65+M65</f>
        <v>53.79</v>
      </c>
      <c r="O65" s="53">
        <f>(C65+L65)*770</f>
        <v>35543.2</v>
      </c>
      <c r="P65" s="2" t="s">
        <v>78</v>
      </c>
    </row>
    <row r="66" spans="1:16" ht="12">
      <c r="A66" s="5" t="s">
        <v>72</v>
      </c>
      <c r="B66" s="5">
        <v>6</v>
      </c>
      <c r="C66" s="44">
        <v>61.08</v>
      </c>
      <c r="D66" s="45"/>
      <c r="E66" s="46"/>
      <c r="F66" s="45"/>
      <c r="G66" s="46"/>
      <c r="H66" s="45"/>
      <c r="I66" s="45"/>
      <c r="J66" s="46"/>
      <c r="K66" s="44"/>
      <c r="L66" s="47">
        <v>7.92</v>
      </c>
      <c r="M66" s="48">
        <v>14.32</v>
      </c>
      <c r="N66" s="52">
        <f>C66+L66+M66</f>
        <v>83.32</v>
      </c>
      <c r="O66" s="53">
        <f>(C66+L66)*700</f>
        <v>48300</v>
      </c>
      <c r="P66" s="2" t="s">
        <v>78</v>
      </c>
    </row>
    <row r="67" spans="1:16" ht="12">
      <c r="A67" s="5" t="s">
        <v>73</v>
      </c>
      <c r="B67" s="5">
        <v>6</v>
      </c>
      <c r="C67" s="44">
        <v>43.37</v>
      </c>
      <c r="D67" s="45"/>
      <c r="E67" s="46"/>
      <c r="F67" s="45"/>
      <c r="G67" s="46"/>
      <c r="H67" s="45"/>
      <c r="I67" s="45"/>
      <c r="J67" s="46"/>
      <c r="K67" s="44"/>
      <c r="L67" s="47">
        <v>5.74</v>
      </c>
      <c r="M67" s="48">
        <v>43.39</v>
      </c>
      <c r="N67" s="52">
        <f>C67+L67+M67</f>
        <v>92.5</v>
      </c>
      <c r="O67" s="53">
        <f>(C67+L67)*770</f>
        <v>37814.7</v>
      </c>
      <c r="P67" s="2" t="s">
        <v>78</v>
      </c>
    </row>
    <row r="68" spans="1:16" ht="12">
      <c r="A68" s="5" t="s">
        <v>74</v>
      </c>
      <c r="B68" s="5">
        <v>6</v>
      </c>
      <c r="C68" s="44">
        <v>53.6</v>
      </c>
      <c r="D68" s="45"/>
      <c r="E68" s="46"/>
      <c r="F68" s="45"/>
      <c r="G68" s="46"/>
      <c r="H68" s="45"/>
      <c r="I68" s="45"/>
      <c r="J68" s="46"/>
      <c r="K68" s="44"/>
      <c r="L68" s="47">
        <v>7.09</v>
      </c>
      <c r="M68" s="48">
        <v>4.91</v>
      </c>
      <c r="N68" s="52">
        <f>C68+L68+M68</f>
        <v>65.6</v>
      </c>
      <c r="O68" s="53">
        <v>54000</v>
      </c>
      <c r="P68" s="2" t="s">
        <v>78</v>
      </c>
    </row>
    <row r="69" spans="1:17" ht="12" hidden="1">
      <c r="A69" s="5" t="s">
        <v>75</v>
      </c>
      <c r="B69" s="5">
        <v>6</v>
      </c>
      <c r="C69" s="44">
        <v>62.19</v>
      </c>
      <c r="D69" s="45"/>
      <c r="E69" s="46"/>
      <c r="F69" s="45"/>
      <c r="G69" s="46"/>
      <c r="H69" s="45"/>
      <c r="I69" s="45"/>
      <c r="J69" s="46"/>
      <c r="K69" s="44"/>
      <c r="L69" s="47">
        <v>8.56</v>
      </c>
      <c r="M69" s="48">
        <v>30.43</v>
      </c>
      <c r="N69" s="52">
        <f>C69+L69+M69</f>
        <v>101.18</v>
      </c>
      <c r="O69" s="53">
        <v>72000</v>
      </c>
      <c r="P69" s="2" t="s">
        <v>78</v>
      </c>
      <c r="Q69" s="2" t="s">
        <v>81</v>
      </c>
    </row>
    <row r="70" spans="1:14" ht="12">
      <c r="A70" s="2"/>
      <c r="C70" s="10"/>
      <c r="J70" s="7"/>
      <c r="K70" s="10"/>
      <c r="L70" s="21"/>
      <c r="M70" s="21"/>
      <c r="N70" s="21"/>
    </row>
    <row r="71" spans="1:14" ht="12">
      <c r="A71" s="2"/>
      <c r="C71" s="10"/>
      <c r="J71" s="7"/>
      <c r="K71" s="10"/>
      <c r="L71" s="21"/>
      <c r="M71" s="21"/>
      <c r="N71" s="21"/>
    </row>
    <row r="72" spans="1:14" ht="12">
      <c r="A72" s="2" t="s">
        <v>76</v>
      </c>
      <c r="C72" s="10"/>
      <c r="J72" s="7"/>
      <c r="K72" s="10"/>
      <c r="L72" s="21"/>
      <c r="M72" s="21"/>
      <c r="N72" s="21"/>
    </row>
    <row r="73" spans="1:14" ht="12">
      <c r="A73" s="49" t="s">
        <v>77</v>
      </c>
      <c r="C73" s="10"/>
      <c r="J73" s="7"/>
      <c r="K73" s="10"/>
      <c r="L73" s="21"/>
      <c r="M73" s="21"/>
      <c r="N73" s="21"/>
    </row>
    <row r="74" spans="1:14" ht="12">
      <c r="A74" s="2"/>
      <c r="C74" s="10"/>
      <c r="J74" s="7"/>
      <c r="K74" s="10"/>
      <c r="L74" s="21"/>
      <c r="M74" s="21"/>
      <c r="N74" s="21"/>
    </row>
    <row r="75" spans="1:14" ht="12">
      <c r="A75" s="1"/>
      <c r="C75" s="6"/>
      <c r="J75" s="6"/>
      <c r="K75" s="6"/>
      <c r="L75" s="6"/>
      <c r="M75" s="6"/>
      <c r="N75" s="6"/>
    </row>
    <row r="76" spans="1:14" ht="12">
      <c r="A76" s="2"/>
      <c r="C76" s="16"/>
      <c r="D76" s="16"/>
      <c r="E76" s="1"/>
      <c r="F76" s="1"/>
      <c r="G76" s="1"/>
      <c r="H76" s="1"/>
      <c r="I76" s="1"/>
      <c r="J76" s="1"/>
      <c r="K76" s="10"/>
      <c r="L76" s="21"/>
      <c r="M76" s="21"/>
      <c r="N76" s="21"/>
    </row>
    <row r="78" spans="1:14" ht="12">
      <c r="A78" s="2"/>
      <c r="C78" s="10"/>
      <c r="E78" s="6"/>
      <c r="J78" s="7"/>
      <c r="K78" s="10"/>
      <c r="L78" s="21"/>
      <c r="M78" s="21"/>
      <c r="N78" s="21"/>
    </row>
    <row r="79" spans="10:14" ht="12">
      <c r="J79" s="7"/>
      <c r="K79" s="10"/>
      <c r="L79" s="21"/>
      <c r="M79" s="21"/>
      <c r="N79" s="21"/>
    </row>
    <row r="80" spans="10:14" ht="12">
      <c r="J80" s="7"/>
      <c r="K80" s="10"/>
      <c r="L80" s="21"/>
      <c r="M80" s="21"/>
      <c r="N80" s="21"/>
    </row>
    <row r="81" spans="10:14" ht="12">
      <c r="J81" s="7"/>
      <c r="K81" s="10"/>
      <c r="L81" s="21"/>
      <c r="M81" s="21"/>
      <c r="N81" s="21"/>
    </row>
    <row r="82" spans="10:14" ht="12">
      <c r="J82" s="7"/>
      <c r="K82" s="10"/>
      <c r="L82" s="21"/>
      <c r="M82" s="21"/>
      <c r="N82" s="21"/>
    </row>
    <row r="83" spans="5:14" ht="12">
      <c r="E83" s="1"/>
      <c r="F83" s="1"/>
      <c r="G83" s="1"/>
      <c r="H83" s="1"/>
      <c r="I83" s="1"/>
      <c r="J83" s="1"/>
      <c r="K83" s="10"/>
      <c r="L83" s="21"/>
      <c r="M83" s="21"/>
      <c r="N83" s="21"/>
    </row>
    <row r="84" spans="1:14" ht="12">
      <c r="A84" s="1"/>
      <c r="C84" s="10"/>
      <c r="J84" s="7"/>
      <c r="K84" s="10"/>
      <c r="L84" s="21"/>
      <c r="M84" s="21"/>
      <c r="N84" s="21"/>
    </row>
    <row r="85" spans="1:5" ht="12">
      <c r="A85" s="1"/>
      <c r="C85" s="10"/>
      <c r="D85" s="1"/>
      <c r="E85" s="6"/>
    </row>
    <row r="86" spans="1:3" ht="12">
      <c r="A86" s="1"/>
      <c r="C86" s="10"/>
    </row>
    <row r="87" spans="1:4" ht="12">
      <c r="A87" s="2"/>
      <c r="C87" s="10"/>
      <c r="D87" s="2"/>
    </row>
    <row r="88" spans="1:3" ht="12">
      <c r="A88" s="2"/>
      <c r="C88" s="10"/>
    </row>
    <row r="89" spans="1:3" ht="12">
      <c r="A89" s="2"/>
      <c r="C89" s="10"/>
    </row>
    <row r="91" spans="2:4" ht="12">
      <c r="B91" s="9"/>
      <c r="C91" s="1"/>
      <c r="D91" s="1"/>
    </row>
    <row r="92" spans="1:14" ht="12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2">
      <c r="A94" s="2"/>
      <c r="C94" s="16"/>
      <c r="D94" s="16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2"/>
      <c r="C95" s="10"/>
      <c r="J95" s="7"/>
      <c r="K95" s="10"/>
      <c r="L95" s="21"/>
      <c r="M95" s="21"/>
      <c r="N95" s="21"/>
    </row>
    <row r="96" spans="1:14" ht="12">
      <c r="A96" s="2"/>
      <c r="C96" s="10"/>
      <c r="E96" s="6"/>
      <c r="J96" s="7"/>
      <c r="K96" s="10"/>
      <c r="L96" s="21"/>
      <c r="M96" s="21"/>
      <c r="N96" s="21"/>
    </row>
    <row r="97" spans="1:14" ht="12">
      <c r="A97" s="1"/>
      <c r="C97" s="7"/>
      <c r="D97" s="1"/>
      <c r="E97" s="1"/>
      <c r="F97" s="8"/>
      <c r="G97" s="8"/>
      <c r="H97" s="11"/>
      <c r="I97" s="1"/>
      <c r="J97" s="8"/>
      <c r="K97" s="7"/>
      <c r="L97" s="7"/>
      <c r="M97" s="7"/>
      <c r="N97" s="7"/>
    </row>
    <row r="98" spans="1:14" ht="12">
      <c r="A98" s="2"/>
      <c r="C98" s="13"/>
      <c r="D98" s="1"/>
      <c r="E98" s="1"/>
      <c r="F98" s="8"/>
      <c r="G98" s="8"/>
      <c r="H98" s="11"/>
      <c r="I98" s="1"/>
      <c r="J98" s="8"/>
      <c r="K98" s="17"/>
      <c r="L98" s="10"/>
      <c r="M98" s="10"/>
      <c r="N98" s="10"/>
    </row>
    <row r="99" spans="1:14" ht="12">
      <c r="A99" s="2"/>
      <c r="C99" s="6"/>
      <c r="E99" s="8"/>
      <c r="F99" s="8"/>
      <c r="G99" s="1"/>
      <c r="I99" s="8"/>
      <c r="J99" s="8"/>
      <c r="K99" s="10"/>
      <c r="L99" s="10"/>
      <c r="M99" s="10"/>
      <c r="N99" s="10"/>
    </row>
    <row r="100" spans="5:9" ht="12">
      <c r="E100" s="8"/>
      <c r="F100" s="8"/>
      <c r="G100" s="1"/>
      <c r="I100" s="8"/>
    </row>
    <row r="101" spans="5:9" ht="12">
      <c r="E101" s="8"/>
      <c r="F101" s="8"/>
      <c r="G101" s="8"/>
      <c r="I101" s="8"/>
    </row>
    <row r="102" spans="5:9" ht="12">
      <c r="E102" s="8"/>
      <c r="F102" s="8"/>
      <c r="G102" s="1"/>
      <c r="I102" s="8"/>
    </row>
    <row r="106" ht="12">
      <c r="H106" s="6"/>
    </row>
    <row r="107" ht="12">
      <c r="H107" s="6"/>
    </row>
    <row r="108" spans="5:14" ht="12">
      <c r="E108" s="1"/>
      <c r="F108" s="8"/>
      <c r="G108" s="8"/>
      <c r="H108" s="11"/>
      <c r="I108" s="1"/>
      <c r="J108" s="7"/>
      <c r="K108" s="14"/>
      <c r="L108" s="10"/>
      <c r="M108" s="10"/>
      <c r="N108" s="10"/>
    </row>
    <row r="109" spans="5:14" ht="12">
      <c r="E109" s="1"/>
      <c r="F109" s="8"/>
      <c r="G109" s="8"/>
      <c r="H109" s="11"/>
      <c r="I109" s="1"/>
      <c r="N109" s="10"/>
    </row>
    <row r="110" spans="5:14" ht="12">
      <c r="E110" s="1"/>
      <c r="F110" s="8"/>
      <c r="G110" s="8"/>
      <c r="H110" s="11"/>
      <c r="I110" s="1"/>
      <c r="N110" s="10"/>
    </row>
    <row r="111" spans="5:9" ht="12">
      <c r="E111" s="1"/>
      <c r="F111" s="1"/>
      <c r="G111" s="1"/>
      <c r="H111" s="11"/>
      <c r="I111" s="1"/>
    </row>
    <row r="112" spans="1:9" ht="12">
      <c r="A112" s="2"/>
      <c r="C112" s="13"/>
      <c r="D112" s="1"/>
      <c r="E112" s="1"/>
      <c r="F112" s="8"/>
      <c r="G112" s="8"/>
      <c r="H112" s="11"/>
      <c r="I112" s="1"/>
    </row>
    <row r="113" spans="1:9" ht="12">
      <c r="A113" s="2"/>
      <c r="C113" s="13"/>
      <c r="D113" s="1"/>
      <c r="E113" s="1"/>
      <c r="F113" s="8"/>
      <c r="G113" s="8"/>
      <c r="H113" s="11"/>
      <c r="I113" s="1"/>
    </row>
    <row r="114" spans="1:9" ht="12">
      <c r="A114" s="1"/>
      <c r="C114" s="7"/>
      <c r="D114" s="1"/>
      <c r="E114" s="1"/>
      <c r="F114" s="8"/>
      <c r="G114" s="8"/>
      <c r="H114" s="11"/>
      <c r="I114" s="1"/>
    </row>
    <row r="115" spans="2:8" ht="12">
      <c r="B115" s="7"/>
      <c r="C115" s="1"/>
      <c r="D115" s="1"/>
      <c r="E115" s="8"/>
      <c r="F115" s="1"/>
      <c r="H115" s="8"/>
    </row>
    <row r="116" spans="1:14" ht="12">
      <c r="A116" s="2"/>
      <c r="C116" s="13"/>
      <c r="D116" s="1"/>
      <c r="E116" s="1"/>
      <c r="F116" s="8"/>
      <c r="G116" s="8"/>
      <c r="H116" s="11"/>
      <c r="I116" s="1"/>
      <c r="J116" s="8"/>
      <c r="K116" s="17"/>
      <c r="L116" s="10"/>
      <c r="M116" s="10"/>
      <c r="N116" s="10"/>
    </row>
    <row r="117" spans="1:14" ht="12">
      <c r="A117" s="2"/>
      <c r="C117" s="13"/>
      <c r="D117" s="1"/>
      <c r="E117" s="1"/>
      <c r="F117" s="8"/>
      <c r="G117" s="8"/>
      <c r="H117" s="11"/>
      <c r="I117" s="1"/>
      <c r="J117" s="8"/>
      <c r="K117" s="17"/>
      <c r="L117" s="10"/>
      <c r="M117" s="10"/>
      <c r="N117" s="10"/>
    </row>
    <row r="118" spans="1:14" ht="12">
      <c r="A118" s="2"/>
      <c r="C118" s="13"/>
      <c r="D118" s="1"/>
      <c r="E118" s="1"/>
      <c r="F118" s="8"/>
      <c r="G118" s="8"/>
      <c r="H118" s="11"/>
      <c r="I118" s="1"/>
      <c r="J118" s="8"/>
      <c r="K118" s="17"/>
      <c r="L118" s="10"/>
      <c r="M118" s="10"/>
      <c r="N118" s="10"/>
    </row>
    <row r="119" spans="1:14" ht="12">
      <c r="A119" s="1"/>
      <c r="C119" s="18"/>
      <c r="D119" s="16"/>
      <c r="E119" s="1"/>
      <c r="F119" s="1"/>
      <c r="G119" s="1"/>
      <c r="H119" s="1"/>
      <c r="I119" s="1"/>
      <c r="J119" s="8"/>
      <c r="K119" s="17"/>
      <c r="L119" s="10"/>
      <c r="M119" s="10"/>
      <c r="N119" s="10"/>
    </row>
    <row r="120" spans="1:14" ht="12">
      <c r="A120" s="2"/>
      <c r="C120" s="13"/>
      <c r="D120" s="1"/>
      <c r="E120" s="1"/>
      <c r="F120" s="8"/>
      <c r="G120" s="8"/>
      <c r="H120" s="11"/>
      <c r="I120" s="1"/>
      <c r="J120" s="8"/>
      <c r="K120" s="14"/>
      <c r="L120" s="10"/>
      <c r="M120" s="10"/>
      <c r="N120" s="10"/>
    </row>
    <row r="121" spans="1:14" ht="12">
      <c r="A121" s="2"/>
      <c r="C121" s="13"/>
      <c r="D121" s="1"/>
      <c r="E121" s="1"/>
      <c r="F121" s="8"/>
      <c r="G121" s="8"/>
      <c r="H121" s="11"/>
      <c r="I121" s="1"/>
      <c r="J121" s="8"/>
      <c r="K121" s="14"/>
      <c r="L121" s="10"/>
      <c r="M121" s="10"/>
      <c r="N121" s="10"/>
    </row>
    <row r="122" spans="1:14" ht="12">
      <c r="A122" s="2"/>
      <c r="C122" s="13"/>
      <c r="D122" s="1"/>
      <c r="E122" s="1"/>
      <c r="F122" s="8"/>
      <c r="G122" s="8"/>
      <c r="H122" s="11"/>
      <c r="I122" s="1"/>
      <c r="J122" s="8"/>
      <c r="K122" s="14"/>
      <c r="L122" s="10"/>
      <c r="M122" s="10"/>
      <c r="N122" s="10"/>
    </row>
    <row r="123" spans="1:14" ht="12">
      <c r="A123" s="2"/>
      <c r="C123" s="13"/>
      <c r="D123" s="1"/>
      <c r="E123" s="1"/>
      <c r="F123" s="8"/>
      <c r="G123" s="8"/>
      <c r="H123" s="11"/>
      <c r="I123" s="1"/>
      <c r="J123" s="8"/>
      <c r="K123" s="14"/>
      <c r="L123" s="10"/>
      <c r="M123" s="10"/>
      <c r="N123" s="10"/>
    </row>
    <row r="124" spans="1:14" ht="12">
      <c r="A124" s="2"/>
      <c r="C124" s="13"/>
      <c r="D124" s="1"/>
      <c r="E124" s="1"/>
      <c r="F124" s="8"/>
      <c r="G124" s="8"/>
      <c r="H124" s="11"/>
      <c r="I124" s="1"/>
      <c r="J124" s="8"/>
      <c r="K124" s="14"/>
      <c r="L124" s="10"/>
      <c r="M124" s="10"/>
      <c r="N124" s="10"/>
    </row>
    <row r="125" spans="1:14" ht="12">
      <c r="A125" s="2"/>
      <c r="C125" s="13"/>
      <c r="D125" s="1"/>
      <c r="E125" s="1"/>
      <c r="F125" s="8"/>
      <c r="G125" s="8"/>
      <c r="H125" s="11"/>
      <c r="I125" s="1"/>
      <c r="J125" s="8"/>
      <c r="K125" s="17"/>
      <c r="L125" s="10"/>
      <c r="M125" s="10"/>
      <c r="N125" s="10"/>
    </row>
    <row r="126" spans="1:14" ht="12">
      <c r="A126" s="2"/>
      <c r="C126" s="13"/>
      <c r="D126" s="1"/>
      <c r="E126" s="1"/>
      <c r="F126" s="8"/>
      <c r="G126" s="8"/>
      <c r="H126" s="11"/>
      <c r="I126" s="1"/>
      <c r="J126" s="8"/>
      <c r="K126" s="17"/>
      <c r="L126" s="10"/>
      <c r="M126" s="10"/>
      <c r="N126" s="10"/>
    </row>
    <row r="127" spans="1:14" ht="12">
      <c r="A127" s="2"/>
      <c r="C127" s="13"/>
      <c r="D127" s="1"/>
      <c r="E127" s="1"/>
      <c r="F127" s="8"/>
      <c r="G127" s="8"/>
      <c r="H127" s="11"/>
      <c r="I127" s="1"/>
      <c r="J127" s="8"/>
      <c r="K127" s="17"/>
      <c r="L127" s="10"/>
      <c r="M127" s="10"/>
      <c r="N127" s="10"/>
    </row>
    <row r="128" spans="1:14" ht="12">
      <c r="A128" s="1"/>
      <c r="C128" s="7"/>
      <c r="D128" s="1"/>
      <c r="E128" s="1"/>
      <c r="F128" s="8"/>
      <c r="G128" s="8"/>
      <c r="H128" s="11"/>
      <c r="I128" s="1"/>
      <c r="J128" s="8"/>
      <c r="K128" s="12"/>
      <c r="L128" s="7"/>
      <c r="M128" s="7"/>
      <c r="N128" s="7"/>
    </row>
    <row r="130" spans="1:8" ht="12">
      <c r="A130" s="6"/>
      <c r="B130" s="10"/>
      <c r="C130" s="1"/>
      <c r="D130" s="1"/>
      <c r="F130" s="1"/>
      <c r="H130" s="8"/>
    </row>
    <row r="131" spans="1:13" ht="1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ht="12">
      <c r="A132" s="2"/>
    </row>
    <row r="133" spans="1:14" ht="1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2">
      <c r="A134" s="2"/>
      <c r="C134" s="13"/>
      <c r="D134" s="1"/>
      <c r="E134" s="1"/>
      <c r="F134" s="8"/>
      <c r="G134" s="8"/>
      <c r="H134" s="11"/>
      <c r="I134" s="1"/>
      <c r="J134" s="8"/>
      <c r="K134" s="17"/>
      <c r="L134" s="10"/>
      <c r="M134" s="10"/>
      <c r="N134" s="10"/>
    </row>
    <row r="135" spans="1:14" ht="12">
      <c r="A135" s="2"/>
      <c r="C135" s="13"/>
      <c r="D135" s="1"/>
      <c r="E135" s="1"/>
      <c r="F135" s="8"/>
      <c r="G135" s="8"/>
      <c r="H135" s="11"/>
      <c r="I135" s="1"/>
      <c r="J135" s="8"/>
      <c r="K135" s="17"/>
      <c r="L135" s="10"/>
      <c r="M135" s="10"/>
      <c r="N135" s="10"/>
    </row>
    <row r="136" spans="1:14" ht="12">
      <c r="A136" s="2"/>
      <c r="C136" s="13"/>
      <c r="D136" s="1"/>
      <c r="E136" s="1"/>
      <c r="F136" s="8"/>
      <c r="G136" s="8"/>
      <c r="H136" s="11"/>
      <c r="I136" s="1"/>
      <c r="J136" s="8"/>
      <c r="K136" s="17"/>
      <c r="L136" s="10"/>
      <c r="M136" s="10"/>
      <c r="N136" s="10"/>
    </row>
    <row r="137" spans="1:14" ht="12">
      <c r="A137" s="2"/>
      <c r="C137" s="13"/>
      <c r="D137" s="1"/>
      <c r="E137" s="1"/>
      <c r="F137" s="8"/>
      <c r="G137" s="8"/>
      <c r="H137" s="11"/>
      <c r="I137" s="1"/>
      <c r="J137" s="8"/>
      <c r="K137" s="17"/>
      <c r="L137" s="10"/>
      <c r="M137" s="10"/>
      <c r="N137" s="10"/>
    </row>
    <row r="138" spans="1:14" ht="12">
      <c r="A138" s="2"/>
      <c r="C138" s="13"/>
      <c r="D138" s="1"/>
      <c r="E138" s="1"/>
      <c r="F138" s="8"/>
      <c r="G138" s="8"/>
      <c r="H138" s="11"/>
      <c r="I138" s="1"/>
      <c r="J138" s="8"/>
      <c r="K138" s="14"/>
      <c r="L138" s="10"/>
      <c r="M138" s="10"/>
      <c r="N138" s="10"/>
    </row>
    <row r="139" spans="1:14" ht="12">
      <c r="A139" s="2"/>
      <c r="C139" s="13"/>
      <c r="D139" s="1"/>
      <c r="E139" s="1"/>
      <c r="F139" s="8"/>
      <c r="G139" s="8"/>
      <c r="H139" s="11"/>
      <c r="I139" s="1"/>
      <c r="J139" s="8"/>
      <c r="K139" s="14"/>
      <c r="L139" s="10"/>
      <c r="M139" s="10"/>
      <c r="N139" s="10"/>
    </row>
    <row r="140" spans="1:14" ht="12">
      <c r="A140" s="2"/>
      <c r="C140" s="13"/>
      <c r="D140" s="1"/>
      <c r="E140" s="1"/>
      <c r="F140" s="8"/>
      <c r="G140" s="8"/>
      <c r="H140" s="11"/>
      <c r="I140" s="1"/>
      <c r="J140" s="8"/>
      <c r="K140" s="14"/>
      <c r="L140" s="10"/>
      <c r="M140" s="10"/>
      <c r="N140" s="10"/>
    </row>
    <row r="141" spans="1:14" ht="12">
      <c r="A141" s="2"/>
      <c r="C141" s="13"/>
      <c r="D141" s="1"/>
      <c r="E141" s="1"/>
      <c r="F141" s="8"/>
      <c r="G141" s="8"/>
      <c r="H141" s="11"/>
      <c r="I141" s="1"/>
      <c r="J141" s="8"/>
      <c r="K141" s="14"/>
      <c r="L141" s="10"/>
      <c r="M141" s="10"/>
      <c r="N141" s="10"/>
    </row>
    <row r="142" spans="1:14" ht="12">
      <c r="A142" s="2"/>
      <c r="C142" s="13"/>
      <c r="D142" s="1"/>
      <c r="E142" s="1"/>
      <c r="F142" s="8"/>
      <c r="G142" s="8"/>
      <c r="H142" s="11"/>
      <c r="I142" s="1"/>
      <c r="J142" s="8"/>
      <c r="K142" s="14"/>
      <c r="L142" s="10"/>
      <c r="M142" s="10"/>
      <c r="N142" s="10"/>
    </row>
    <row r="143" spans="1:14" ht="12">
      <c r="A143" s="2"/>
      <c r="C143" s="13"/>
      <c r="D143" s="1"/>
      <c r="E143" s="1"/>
      <c r="F143" s="8"/>
      <c r="G143" s="8"/>
      <c r="H143" s="11"/>
      <c r="I143" s="1"/>
      <c r="J143" s="8"/>
      <c r="K143" s="14"/>
      <c r="L143" s="10"/>
      <c r="M143" s="10"/>
      <c r="N143" s="10"/>
    </row>
    <row r="144" spans="1:14" ht="12">
      <c r="A144" s="2"/>
      <c r="C144" s="13"/>
      <c r="D144" s="1"/>
      <c r="E144" s="1"/>
      <c r="F144" s="8"/>
      <c r="G144" s="8"/>
      <c r="H144" s="11"/>
      <c r="I144" s="1"/>
      <c r="J144" s="8"/>
      <c r="K144" s="14"/>
      <c r="L144" s="10"/>
      <c r="M144" s="10"/>
      <c r="N144" s="10"/>
    </row>
    <row r="145" spans="1:14" ht="12">
      <c r="A145" s="2"/>
      <c r="C145" s="13"/>
      <c r="D145" s="1"/>
      <c r="E145" s="1"/>
      <c r="F145" s="8"/>
      <c r="G145" s="8"/>
      <c r="H145" s="11"/>
      <c r="I145" s="1"/>
      <c r="J145" s="8"/>
      <c r="K145" s="14"/>
      <c r="L145" s="10"/>
      <c r="M145" s="10"/>
      <c r="N145" s="10"/>
    </row>
    <row r="146" spans="1:14" ht="12">
      <c r="A146" s="2"/>
      <c r="C146" s="13"/>
      <c r="D146" s="1"/>
      <c r="E146" s="1"/>
      <c r="F146" s="8"/>
      <c r="G146" s="8"/>
      <c r="H146" s="11"/>
      <c r="I146" s="1"/>
      <c r="J146" s="8"/>
      <c r="K146" s="14"/>
      <c r="L146" s="10"/>
      <c r="M146" s="10"/>
      <c r="N146" s="10"/>
    </row>
    <row r="147" spans="1:14" ht="12">
      <c r="A147" s="2"/>
      <c r="C147" s="13"/>
      <c r="D147" s="1"/>
      <c r="E147" s="1"/>
      <c r="F147" s="8"/>
      <c r="G147" s="8"/>
      <c r="H147" s="11"/>
      <c r="I147" s="1"/>
      <c r="J147" s="8"/>
      <c r="K147" s="14"/>
      <c r="L147" s="10"/>
      <c r="M147" s="10"/>
      <c r="N147" s="10"/>
    </row>
    <row r="148" spans="1:14" ht="12">
      <c r="A148" s="2"/>
      <c r="C148" s="13"/>
      <c r="D148" s="1"/>
      <c r="E148" s="1"/>
      <c r="F148" s="8"/>
      <c r="G148" s="8"/>
      <c r="H148" s="11"/>
      <c r="I148" s="1"/>
      <c r="J148" s="8"/>
      <c r="K148" s="14"/>
      <c r="L148" s="10"/>
      <c r="M148" s="10"/>
      <c r="N148" s="10"/>
    </row>
    <row r="149" spans="1:14" ht="12">
      <c r="A149" s="2"/>
      <c r="C149" s="13"/>
      <c r="D149" s="1"/>
      <c r="E149" s="1"/>
      <c r="F149" s="8"/>
      <c r="G149" s="8"/>
      <c r="H149" s="11"/>
      <c r="I149" s="1"/>
      <c r="J149" s="8"/>
      <c r="K149" s="14"/>
      <c r="L149" s="10"/>
      <c r="M149" s="10"/>
      <c r="N149" s="10"/>
    </row>
    <row r="150" spans="1:14" ht="12">
      <c r="A150" s="2"/>
      <c r="C150" s="13"/>
      <c r="D150" s="1"/>
      <c r="E150" s="1"/>
      <c r="F150" s="8"/>
      <c r="G150" s="8"/>
      <c r="H150" s="11"/>
      <c r="I150" s="1"/>
      <c r="J150" s="8"/>
      <c r="K150" s="14"/>
      <c r="L150" s="10"/>
      <c r="M150" s="10"/>
      <c r="N150" s="10"/>
    </row>
    <row r="151" spans="1:14" ht="12">
      <c r="A151" s="2"/>
      <c r="C151" s="13"/>
      <c r="D151" s="1"/>
      <c r="E151" s="1"/>
      <c r="F151" s="8"/>
      <c r="G151" s="8"/>
      <c r="H151" s="11"/>
      <c r="I151" s="1"/>
      <c r="J151" s="8"/>
      <c r="K151" s="14"/>
      <c r="L151" s="10"/>
      <c r="M151" s="10"/>
      <c r="N151" s="10"/>
    </row>
    <row r="152" spans="1:14" ht="12">
      <c r="A152" s="2"/>
      <c r="C152" s="13"/>
      <c r="D152" s="1"/>
      <c r="E152" s="1"/>
      <c r="F152" s="8"/>
      <c r="G152" s="8"/>
      <c r="H152" s="11"/>
      <c r="I152" s="1"/>
      <c r="J152" s="8"/>
      <c r="K152" s="14"/>
      <c r="L152" s="10"/>
      <c r="M152" s="10"/>
      <c r="N152" s="10"/>
    </row>
    <row r="153" spans="1:14" ht="12">
      <c r="A153" s="1"/>
      <c r="C153" s="16"/>
      <c r="D153" s="1"/>
      <c r="E153" s="1"/>
      <c r="F153" s="1"/>
      <c r="G153" s="1"/>
      <c r="H153" s="1"/>
      <c r="I153" s="1"/>
      <c r="J153" s="8"/>
      <c r="K153" s="14"/>
      <c r="L153" s="10"/>
      <c r="M153" s="10"/>
      <c r="N153" s="10"/>
    </row>
    <row r="154" spans="1:14" ht="12">
      <c r="A154" s="2"/>
      <c r="C154" s="13"/>
      <c r="D154" s="1"/>
      <c r="E154" s="1"/>
      <c r="F154" s="8"/>
      <c r="G154" s="8"/>
      <c r="H154" s="11"/>
      <c r="I154" s="1"/>
      <c r="J154" s="8"/>
      <c r="K154" s="17"/>
      <c r="L154" s="10"/>
      <c r="M154" s="10"/>
      <c r="N154" s="10"/>
    </row>
    <row r="155" spans="1:14" ht="12">
      <c r="A155" s="2"/>
      <c r="C155" s="13"/>
      <c r="D155" s="1"/>
      <c r="E155" s="1"/>
      <c r="F155" s="8"/>
      <c r="G155" s="8"/>
      <c r="H155" s="11"/>
      <c r="I155" s="1"/>
      <c r="J155" s="8"/>
      <c r="K155" s="14"/>
      <c r="L155" s="10"/>
      <c r="M155" s="10"/>
      <c r="N155" s="10"/>
    </row>
    <row r="156" spans="1:14" ht="12">
      <c r="A156" s="2"/>
      <c r="C156" s="13"/>
      <c r="D156" s="1"/>
      <c r="E156" s="1"/>
      <c r="F156" s="8"/>
      <c r="G156" s="8"/>
      <c r="H156" s="11"/>
      <c r="I156" s="1"/>
      <c r="J156" s="8"/>
      <c r="K156" s="14"/>
      <c r="L156" s="10"/>
      <c r="M156" s="10"/>
      <c r="N156" s="10"/>
    </row>
    <row r="157" spans="1:14" ht="12">
      <c r="A157" s="2"/>
      <c r="C157" s="13"/>
      <c r="D157" s="1"/>
      <c r="E157" s="1"/>
      <c r="F157" s="8"/>
      <c r="G157" s="8"/>
      <c r="H157" s="11"/>
      <c r="I157" s="1"/>
      <c r="J157" s="8"/>
      <c r="K157" s="14"/>
      <c r="L157" s="10"/>
      <c r="M157" s="10"/>
      <c r="N157" s="10"/>
    </row>
    <row r="158" spans="1:14" ht="12">
      <c r="A158" s="2"/>
      <c r="C158" s="13"/>
      <c r="D158" s="1"/>
      <c r="E158" s="1"/>
      <c r="F158" s="8"/>
      <c r="G158" s="8"/>
      <c r="H158" s="11"/>
      <c r="I158" s="1"/>
      <c r="J158" s="8"/>
      <c r="K158" s="14"/>
      <c r="L158" s="10"/>
      <c r="M158" s="10"/>
      <c r="N158" s="10"/>
    </row>
    <row r="159" spans="1:14" ht="12">
      <c r="A159" s="2"/>
      <c r="C159" s="13"/>
      <c r="D159" s="1"/>
      <c r="E159" s="1"/>
      <c r="F159" s="8"/>
      <c r="G159" s="8"/>
      <c r="H159" s="11"/>
      <c r="I159" s="1"/>
      <c r="J159" s="8"/>
      <c r="K159" s="14"/>
      <c r="L159" s="10"/>
      <c r="M159" s="10"/>
      <c r="N159" s="10"/>
    </row>
    <row r="160" spans="1:14" ht="12">
      <c r="A160" s="2"/>
      <c r="C160" s="13"/>
      <c r="D160" s="1"/>
      <c r="E160" s="1"/>
      <c r="F160" s="8"/>
      <c r="G160" s="8"/>
      <c r="H160" s="11"/>
      <c r="I160" s="1"/>
      <c r="J160" s="8"/>
      <c r="K160" s="14"/>
      <c r="L160" s="10"/>
      <c r="M160" s="10"/>
      <c r="N160" s="10"/>
    </row>
    <row r="161" spans="1:14" ht="12">
      <c r="A161" s="2"/>
      <c r="C161" s="13"/>
      <c r="D161" s="1"/>
      <c r="E161" s="1"/>
      <c r="F161" s="8"/>
      <c r="G161" s="8"/>
      <c r="H161" s="11"/>
      <c r="I161" s="1"/>
      <c r="J161" s="8"/>
      <c r="K161" s="14"/>
      <c r="L161" s="10"/>
      <c r="M161" s="10"/>
      <c r="N161" s="10"/>
    </row>
    <row r="162" spans="1:14" ht="12">
      <c r="A162" s="2"/>
      <c r="C162" s="13"/>
      <c r="D162" s="1"/>
      <c r="E162" s="1"/>
      <c r="F162" s="8"/>
      <c r="G162" s="8"/>
      <c r="H162" s="11"/>
      <c r="I162" s="1"/>
      <c r="J162" s="8"/>
      <c r="K162" s="14"/>
      <c r="L162" s="10"/>
      <c r="M162" s="10"/>
      <c r="N162" s="10"/>
    </row>
    <row r="163" spans="1:14" ht="12">
      <c r="A163" s="2"/>
      <c r="C163" s="13"/>
      <c r="D163" s="1"/>
      <c r="E163" s="1"/>
      <c r="F163" s="8"/>
      <c r="G163" s="8"/>
      <c r="H163" s="11"/>
      <c r="I163" s="1"/>
      <c r="J163" s="8"/>
      <c r="K163" s="14"/>
      <c r="L163" s="10"/>
      <c r="M163" s="10"/>
      <c r="N163" s="10"/>
    </row>
    <row r="164" spans="1:14" ht="12">
      <c r="A164" s="2"/>
      <c r="C164" s="13"/>
      <c r="D164" s="1"/>
      <c r="E164" s="1"/>
      <c r="F164" s="8"/>
      <c r="G164" s="8"/>
      <c r="H164" s="11"/>
      <c r="I164" s="1"/>
      <c r="J164" s="8"/>
      <c r="K164" s="14"/>
      <c r="L164" s="10"/>
      <c r="M164" s="10"/>
      <c r="N164" s="10"/>
    </row>
    <row r="165" spans="1:14" ht="12">
      <c r="A165" s="2"/>
      <c r="C165" s="13"/>
      <c r="D165" s="1"/>
      <c r="E165" s="1"/>
      <c r="F165" s="8"/>
      <c r="G165" s="8"/>
      <c r="H165" s="11"/>
      <c r="I165" s="1"/>
      <c r="J165" s="8"/>
      <c r="K165" s="14"/>
      <c r="L165" s="10"/>
      <c r="M165" s="10"/>
      <c r="N165" s="10"/>
    </row>
    <row r="166" spans="1:14" ht="12">
      <c r="A166" s="1"/>
      <c r="C166" s="7"/>
      <c r="D166" s="1"/>
      <c r="E166" s="1"/>
      <c r="F166" s="8"/>
      <c r="G166" s="8"/>
      <c r="H166" s="11"/>
      <c r="I166" s="1"/>
      <c r="J166" s="8"/>
      <c r="K166" s="12"/>
      <c r="L166" s="7"/>
      <c r="M166" s="7"/>
      <c r="N166" s="7"/>
    </row>
    <row r="170" spans="1:9" ht="12">
      <c r="A170" s="2"/>
      <c r="B170" s="1"/>
      <c r="C170" s="1"/>
      <c r="D170" s="1"/>
      <c r="E170" s="1"/>
      <c r="F170" s="1"/>
      <c r="G170" s="1"/>
      <c r="H170" s="1"/>
      <c r="I170" s="1"/>
    </row>
    <row r="171" ht="12">
      <c r="A171" s="2"/>
    </row>
    <row r="173" spans="1:14" ht="1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2">
      <c r="A174" s="2"/>
      <c r="C174" s="13"/>
      <c r="D174" s="1"/>
      <c r="E174" s="1"/>
      <c r="F174" s="8"/>
      <c r="G174" s="8"/>
      <c r="H174" s="11"/>
      <c r="I174" s="1"/>
      <c r="J174" s="8"/>
      <c r="K174" s="17"/>
      <c r="L174" s="10"/>
      <c r="M174" s="10"/>
      <c r="N174" s="10"/>
    </row>
    <row r="175" spans="1:14" ht="12">
      <c r="A175" s="2"/>
      <c r="C175" s="13"/>
      <c r="D175" s="1"/>
      <c r="E175" s="1"/>
      <c r="F175" s="8"/>
      <c r="G175" s="8"/>
      <c r="H175" s="11"/>
      <c r="I175" s="1"/>
      <c r="J175" s="8"/>
      <c r="K175" s="17"/>
      <c r="L175" s="10"/>
      <c r="M175" s="10"/>
      <c r="N175" s="10"/>
    </row>
    <row r="176" spans="1:14" ht="12">
      <c r="A176" s="2"/>
      <c r="C176" s="13"/>
      <c r="D176" s="1"/>
      <c r="E176" s="1"/>
      <c r="F176" s="8"/>
      <c r="G176" s="8"/>
      <c r="H176" s="11"/>
      <c r="I176" s="1"/>
      <c r="J176" s="8"/>
      <c r="K176" s="17"/>
      <c r="L176" s="10"/>
      <c r="M176" s="10"/>
      <c r="N176" s="10"/>
    </row>
    <row r="177" spans="1:14" ht="12">
      <c r="A177" s="2"/>
      <c r="C177" s="13"/>
      <c r="D177" s="1"/>
      <c r="E177" s="1"/>
      <c r="F177" s="8"/>
      <c r="G177" s="8"/>
      <c r="H177" s="11"/>
      <c r="I177" s="1"/>
      <c r="J177" s="8"/>
      <c r="K177" s="17"/>
      <c r="L177" s="10"/>
      <c r="M177" s="10"/>
      <c r="N177" s="10"/>
    </row>
    <row r="178" spans="1:14" ht="12">
      <c r="A178" s="2"/>
      <c r="C178" s="13"/>
      <c r="D178" s="1"/>
      <c r="E178" s="1"/>
      <c r="F178" s="8"/>
      <c r="G178" s="8"/>
      <c r="H178" s="11"/>
      <c r="I178" s="1"/>
      <c r="J178" s="8"/>
      <c r="K178" s="17"/>
      <c r="L178" s="10"/>
      <c r="M178" s="10"/>
      <c r="N178" s="10"/>
    </row>
    <row r="179" spans="1:14" ht="12">
      <c r="A179" s="2"/>
      <c r="C179" s="13"/>
      <c r="D179" s="1"/>
      <c r="E179" s="1"/>
      <c r="F179" s="8"/>
      <c r="G179" s="8"/>
      <c r="H179" s="11"/>
      <c r="I179" s="1"/>
      <c r="J179" s="8"/>
      <c r="K179" s="17"/>
      <c r="L179" s="10"/>
      <c r="M179" s="10"/>
      <c r="N179" s="10"/>
    </row>
    <row r="180" spans="1:14" ht="12">
      <c r="A180" s="2"/>
      <c r="C180" s="13"/>
      <c r="D180" s="1"/>
      <c r="E180" s="1"/>
      <c r="F180" s="8"/>
      <c r="G180" s="8"/>
      <c r="H180" s="11"/>
      <c r="I180" s="1"/>
      <c r="J180" s="8"/>
      <c r="K180" s="17"/>
      <c r="L180" s="10"/>
      <c r="M180" s="10"/>
      <c r="N180" s="10"/>
    </row>
    <row r="181" spans="1:14" ht="12">
      <c r="A181" s="2"/>
      <c r="C181" s="13"/>
      <c r="D181" s="1"/>
      <c r="E181" s="1"/>
      <c r="F181" s="8"/>
      <c r="G181" s="8"/>
      <c r="H181" s="11"/>
      <c r="I181" s="1"/>
      <c r="J181" s="8"/>
      <c r="K181" s="17"/>
      <c r="L181" s="10"/>
      <c r="M181" s="10"/>
      <c r="N181" s="10"/>
    </row>
    <row r="182" spans="1:14" ht="12">
      <c r="A182" s="2"/>
      <c r="C182" s="13"/>
      <c r="D182" s="1"/>
      <c r="E182" s="1"/>
      <c r="F182" s="8"/>
      <c r="G182" s="8"/>
      <c r="H182" s="11"/>
      <c r="I182" s="1"/>
      <c r="J182" s="8"/>
      <c r="K182" s="17"/>
      <c r="L182" s="10"/>
      <c r="M182" s="10"/>
      <c r="N182" s="10"/>
    </row>
    <row r="183" spans="1:14" ht="12">
      <c r="A183" s="2"/>
      <c r="C183" s="13"/>
      <c r="D183" s="1"/>
      <c r="E183" s="1"/>
      <c r="F183" s="8"/>
      <c r="G183" s="8"/>
      <c r="H183" s="11"/>
      <c r="I183" s="1"/>
      <c r="J183" s="8"/>
      <c r="K183" s="17"/>
      <c r="L183" s="10"/>
      <c r="M183" s="10"/>
      <c r="N183" s="10"/>
    </row>
    <row r="184" spans="1:14" ht="12">
      <c r="A184" s="2"/>
      <c r="C184" s="13"/>
      <c r="D184" s="1"/>
      <c r="E184" s="1"/>
      <c r="F184" s="8"/>
      <c r="G184" s="8"/>
      <c r="H184" s="11"/>
      <c r="I184" s="1"/>
      <c r="J184" s="8"/>
      <c r="K184" s="17"/>
      <c r="L184" s="10"/>
      <c r="M184" s="10"/>
      <c r="N184" s="10"/>
    </row>
    <row r="185" spans="1:14" ht="12">
      <c r="A185" s="2"/>
      <c r="C185" s="13"/>
      <c r="D185" s="1"/>
      <c r="E185" s="1"/>
      <c r="F185" s="8"/>
      <c r="G185" s="8"/>
      <c r="H185" s="11"/>
      <c r="I185" s="1"/>
      <c r="J185" s="8"/>
      <c r="K185" s="17"/>
      <c r="L185" s="10"/>
      <c r="M185" s="10"/>
      <c r="N185" s="10"/>
    </row>
    <row r="186" spans="1:14" ht="12">
      <c r="A186" s="2"/>
      <c r="C186" s="13"/>
      <c r="D186" s="1"/>
      <c r="E186" s="1"/>
      <c r="F186" s="8"/>
      <c r="G186" s="8"/>
      <c r="H186" s="11"/>
      <c r="I186" s="1"/>
      <c r="J186" s="8"/>
      <c r="K186" s="17"/>
      <c r="L186" s="10"/>
      <c r="M186" s="10"/>
      <c r="N186" s="10"/>
    </row>
    <row r="187" spans="1:14" ht="12">
      <c r="A187" s="2"/>
      <c r="C187" s="13"/>
      <c r="D187" s="1"/>
      <c r="E187" s="1"/>
      <c r="F187" s="8"/>
      <c r="G187" s="8"/>
      <c r="H187" s="11"/>
      <c r="I187" s="1"/>
      <c r="J187" s="8"/>
      <c r="K187" s="17"/>
      <c r="L187" s="10"/>
      <c r="M187" s="10"/>
      <c r="N187" s="10"/>
    </row>
    <row r="188" spans="1:14" ht="12">
      <c r="A188" s="2"/>
      <c r="C188" s="13"/>
      <c r="D188" s="1"/>
      <c r="E188" s="1"/>
      <c r="F188" s="8"/>
      <c r="G188" s="8"/>
      <c r="H188" s="11"/>
      <c r="I188" s="1"/>
      <c r="J188" s="8"/>
      <c r="K188" s="17"/>
      <c r="L188" s="10"/>
      <c r="M188" s="10"/>
      <c r="N188" s="10"/>
    </row>
    <row r="189" spans="1:14" ht="12">
      <c r="A189" s="1"/>
      <c r="C189" s="16"/>
      <c r="D189" s="16"/>
      <c r="E189" s="1"/>
      <c r="F189" s="1"/>
      <c r="G189" s="1"/>
      <c r="H189" s="1"/>
      <c r="I189" s="1"/>
      <c r="J189" s="8"/>
      <c r="K189" s="17"/>
      <c r="L189" s="10"/>
      <c r="M189" s="10"/>
      <c r="N189" s="10"/>
    </row>
    <row r="190" spans="1:14" ht="12">
      <c r="A190" s="2"/>
      <c r="C190" s="13"/>
      <c r="D190" s="1"/>
      <c r="E190" s="1"/>
      <c r="F190" s="8"/>
      <c r="G190" s="8"/>
      <c r="H190" s="11"/>
      <c r="I190" s="1"/>
      <c r="J190" s="8"/>
      <c r="K190" s="17"/>
      <c r="L190" s="10"/>
      <c r="M190" s="10"/>
      <c r="N190" s="10"/>
    </row>
    <row r="191" spans="1:14" ht="12">
      <c r="A191" s="2"/>
      <c r="C191" s="13"/>
      <c r="D191" s="1"/>
      <c r="E191" s="1"/>
      <c r="F191" s="8"/>
      <c r="G191" s="8"/>
      <c r="H191" s="11"/>
      <c r="I191" s="1"/>
      <c r="J191" s="8"/>
      <c r="K191" s="17"/>
      <c r="L191" s="10"/>
      <c r="M191" s="10"/>
      <c r="N191" s="10"/>
    </row>
    <row r="192" spans="1:14" ht="12">
      <c r="A192" s="2"/>
      <c r="C192" s="13"/>
      <c r="D192" s="1"/>
      <c r="E192" s="1"/>
      <c r="F192" s="8"/>
      <c r="G192" s="8"/>
      <c r="H192" s="11"/>
      <c r="I192" s="1"/>
      <c r="J192" s="8"/>
      <c r="K192" s="17"/>
      <c r="L192" s="10"/>
      <c r="M192" s="10"/>
      <c r="N192" s="10"/>
    </row>
    <row r="193" spans="1:14" ht="12">
      <c r="A193" s="2"/>
      <c r="C193" s="13"/>
      <c r="D193" s="1"/>
      <c r="E193" s="1"/>
      <c r="F193" s="8"/>
      <c r="G193" s="8"/>
      <c r="H193" s="11"/>
      <c r="I193" s="1"/>
      <c r="J193" s="8"/>
      <c r="K193" s="17"/>
      <c r="L193" s="10"/>
      <c r="M193" s="10"/>
      <c r="N193" s="10"/>
    </row>
    <row r="194" spans="1:14" ht="12">
      <c r="A194" s="2"/>
      <c r="C194" s="13"/>
      <c r="D194" s="1"/>
      <c r="E194" s="1"/>
      <c r="F194" s="8"/>
      <c r="G194" s="8"/>
      <c r="H194" s="11"/>
      <c r="I194" s="1"/>
      <c r="J194" s="8"/>
      <c r="K194" s="17"/>
      <c r="L194" s="10"/>
      <c r="M194" s="10"/>
      <c r="N194" s="10"/>
    </row>
    <row r="195" spans="1:14" ht="12">
      <c r="A195" s="2"/>
      <c r="C195" s="13"/>
      <c r="D195" s="1"/>
      <c r="E195" s="1"/>
      <c r="F195" s="8"/>
      <c r="G195" s="8"/>
      <c r="H195" s="11"/>
      <c r="I195" s="1"/>
      <c r="J195" s="8"/>
      <c r="K195" s="17"/>
      <c r="L195" s="10"/>
      <c r="M195" s="10"/>
      <c r="N195" s="10"/>
    </row>
    <row r="196" spans="1:14" ht="12">
      <c r="A196" s="2"/>
      <c r="C196" s="13"/>
      <c r="D196" s="1"/>
      <c r="E196" s="1"/>
      <c r="F196" s="8"/>
      <c r="G196" s="8"/>
      <c r="H196" s="11"/>
      <c r="I196" s="1"/>
      <c r="J196" s="8"/>
      <c r="K196" s="17"/>
      <c r="L196" s="10"/>
      <c r="M196" s="10"/>
      <c r="N196" s="10"/>
    </row>
    <row r="197" spans="1:14" ht="12">
      <c r="A197" s="2"/>
      <c r="C197" s="13"/>
      <c r="D197" s="1"/>
      <c r="E197" s="1"/>
      <c r="F197" s="8"/>
      <c r="G197" s="8"/>
      <c r="H197" s="11"/>
      <c r="I197" s="1"/>
      <c r="J197" s="8"/>
      <c r="K197" s="17"/>
      <c r="L197" s="10"/>
      <c r="M197" s="10"/>
      <c r="N197" s="10"/>
    </row>
    <row r="198" spans="1:14" ht="12">
      <c r="A198" s="2"/>
      <c r="C198" s="13"/>
      <c r="D198" s="1"/>
      <c r="E198" s="1"/>
      <c r="F198" s="8"/>
      <c r="G198" s="8"/>
      <c r="H198" s="11"/>
      <c r="I198" s="1"/>
      <c r="J198" s="8"/>
      <c r="K198" s="17"/>
      <c r="L198" s="10"/>
      <c r="M198" s="10"/>
      <c r="N198" s="10"/>
    </row>
    <row r="199" spans="1:14" ht="12">
      <c r="A199" s="2"/>
      <c r="C199" s="13"/>
      <c r="D199" s="1"/>
      <c r="E199" s="1"/>
      <c r="F199" s="8"/>
      <c r="G199" s="8"/>
      <c r="H199" s="11"/>
      <c r="I199" s="1"/>
      <c r="J199" s="8"/>
      <c r="K199" s="17"/>
      <c r="L199" s="10"/>
      <c r="M199" s="10"/>
      <c r="N199" s="10"/>
    </row>
    <row r="200" spans="1:14" ht="12">
      <c r="A200" s="2"/>
      <c r="C200" s="13"/>
      <c r="D200" s="1"/>
      <c r="E200" s="1"/>
      <c r="F200" s="8"/>
      <c r="G200" s="8"/>
      <c r="H200" s="11"/>
      <c r="I200" s="1"/>
      <c r="J200" s="8"/>
      <c r="K200" s="17"/>
      <c r="L200" s="10"/>
      <c r="M200" s="10"/>
      <c r="N200" s="10"/>
    </row>
    <row r="201" spans="1:14" ht="12">
      <c r="A201" s="2"/>
      <c r="C201" s="13"/>
      <c r="D201" s="1"/>
      <c r="E201" s="1"/>
      <c r="F201" s="8"/>
      <c r="G201" s="8"/>
      <c r="H201" s="11"/>
      <c r="I201" s="1"/>
      <c r="J201" s="8"/>
      <c r="K201" s="17"/>
      <c r="L201" s="10"/>
      <c r="M201" s="10"/>
      <c r="N201" s="10"/>
    </row>
    <row r="202" spans="1:14" ht="12">
      <c r="A202" s="2"/>
      <c r="C202" s="13"/>
      <c r="D202" s="1"/>
      <c r="E202" s="1"/>
      <c r="F202" s="8"/>
      <c r="G202" s="8"/>
      <c r="H202" s="11"/>
      <c r="I202" s="1"/>
      <c r="J202" s="8"/>
      <c r="K202" s="17"/>
      <c r="L202" s="10"/>
      <c r="M202" s="10"/>
      <c r="N202" s="10"/>
    </row>
    <row r="203" spans="1:14" ht="12">
      <c r="A203" s="2"/>
      <c r="C203" s="13"/>
      <c r="D203" s="1"/>
      <c r="E203" s="1"/>
      <c r="F203" s="8"/>
      <c r="G203" s="8"/>
      <c r="H203" s="11"/>
      <c r="I203" s="1"/>
      <c r="J203" s="8"/>
      <c r="K203" s="17"/>
      <c r="L203" s="10"/>
      <c r="M203" s="10"/>
      <c r="N203" s="10"/>
    </row>
    <row r="204" spans="1:14" ht="12">
      <c r="A204" s="1"/>
      <c r="C204" s="7"/>
      <c r="D204" s="1"/>
      <c r="E204" s="1"/>
      <c r="F204" s="8"/>
      <c r="G204" s="8"/>
      <c r="H204" s="11"/>
      <c r="I204" s="1"/>
      <c r="J204" s="8"/>
      <c r="K204" s="12"/>
      <c r="L204" s="7"/>
      <c r="M204" s="7"/>
      <c r="N204" s="7"/>
    </row>
    <row r="206" ht="12">
      <c r="D206" s="1"/>
    </row>
    <row r="207" spans="1:9" ht="12">
      <c r="A207" s="2"/>
      <c r="B207" s="1"/>
      <c r="C207" s="1"/>
      <c r="D207" s="1"/>
      <c r="E207" s="1"/>
      <c r="F207" s="1"/>
      <c r="G207" s="1"/>
      <c r="H207" s="1"/>
      <c r="I207" s="1"/>
    </row>
    <row r="208" ht="12">
      <c r="A208" s="2"/>
    </row>
    <row r="211" spans="1:14" ht="1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3" spans="1:14" ht="12">
      <c r="A213" s="2"/>
      <c r="C213" s="13"/>
      <c r="D213" s="1"/>
      <c r="E213" s="1"/>
      <c r="F213" s="8"/>
      <c r="G213" s="8"/>
      <c r="H213" s="11"/>
      <c r="I213" s="1"/>
      <c r="J213" s="8"/>
      <c r="K213" s="17"/>
      <c r="L213" s="10"/>
      <c r="M213" s="10"/>
      <c r="N213" s="10"/>
    </row>
    <row r="214" spans="1:14" ht="12">
      <c r="A214" s="1"/>
      <c r="C214" s="7"/>
      <c r="D214" s="1"/>
      <c r="E214" s="1"/>
      <c r="F214" s="8"/>
      <c r="G214" s="8"/>
      <c r="H214" s="11"/>
      <c r="I214" s="1"/>
      <c r="J214" s="8"/>
      <c r="K214" s="12"/>
      <c r="L214" s="7"/>
      <c r="M214" s="7"/>
      <c r="N214" s="7"/>
    </row>
    <row r="215" spans="10:13" ht="12">
      <c r="J215" s="6"/>
      <c r="K215" s="19"/>
      <c r="L215" s="19"/>
      <c r="M215" s="19"/>
    </row>
    <row r="216" spans="1:14" ht="12">
      <c r="A216" s="2"/>
      <c r="C216" s="10"/>
      <c r="J216" s="6"/>
      <c r="K216" s="14"/>
      <c r="L216" s="2"/>
      <c r="M216" s="2"/>
      <c r="N216" s="10"/>
    </row>
    <row r="218" ht="12">
      <c r="A218" s="2"/>
    </row>
  </sheetData>
  <sheetProtection/>
  <hyperlinks>
    <hyperlink ref="A73" r:id="rId1" display="http://www.dom-bulgaria.ru"/>
  </hyperlink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damyan vasilev</cp:lastModifiedBy>
  <cp:lastPrinted>2016-09-21T11:11:27Z</cp:lastPrinted>
  <dcterms:created xsi:type="dcterms:W3CDTF">2010-04-29T08:57:21Z</dcterms:created>
  <dcterms:modified xsi:type="dcterms:W3CDTF">2019-11-14T12:43:20Z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